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udik\Documents\1. Práce\1. Akce\31-01-2021 - Střecha\"/>
    </mc:Choice>
  </mc:AlternateContent>
  <bookViews>
    <workbookView xWindow="0" yWindow="0" windowWidth="0" windowHeight="0"/>
  </bookViews>
  <sheets>
    <sheet name="Rekapitulace stavby" sheetId="1" r:id="rId1"/>
    <sheet name="01 - Střecha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Střecha'!$C$128:$K$236</definedName>
    <definedName name="_xlnm.Print_Area" localSheetId="1">'01 - Střecha'!$C$116:$J$236</definedName>
    <definedName name="_xlnm.Print_Titles" localSheetId="1">'01 - Střecha'!$128:$128</definedName>
  </definedNames>
  <calcPr/>
</workbook>
</file>

<file path=xl/calcChain.xml><?xml version="1.0" encoding="utf-8"?>
<calcChain xmlns="http://schemas.openxmlformats.org/spreadsheetml/2006/main">
  <c i="2" l="1" r="J155"/>
  <c r="J37"/>
  <c r="J36"/>
  <c i="1" r="AY95"/>
  <c i="2" r="J35"/>
  <c i="1" r="AX95"/>
  <c i="2"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2"/>
  <c r="BH172"/>
  <c r="BG172"/>
  <c r="BF172"/>
  <c r="T172"/>
  <c r="R172"/>
  <c r="P172"/>
  <c r="BI169"/>
  <c r="BH169"/>
  <c r="BG169"/>
  <c r="BF169"/>
  <c r="T169"/>
  <c r="R169"/>
  <c r="P169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J103"/>
  <c r="BI152"/>
  <c r="BH152"/>
  <c r="BG152"/>
  <c r="BF152"/>
  <c r="T152"/>
  <c r="T151"/>
  <c r="R152"/>
  <c r="R151"/>
  <c r="P152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T134"/>
  <c r="R135"/>
  <c r="R134"/>
  <c r="P135"/>
  <c r="P134"/>
  <c r="BI132"/>
  <c r="BH132"/>
  <c r="BG132"/>
  <c r="BF132"/>
  <c r="T132"/>
  <c r="T131"/>
  <c r="R132"/>
  <c r="R131"/>
  <c r="P132"/>
  <c r="P131"/>
  <c r="F123"/>
  <c r="E121"/>
  <c r="F89"/>
  <c r="E87"/>
  <c r="J24"/>
  <c r="E24"/>
  <c r="J126"/>
  <c r="J23"/>
  <c r="J21"/>
  <c r="E21"/>
  <c r="J125"/>
  <c r="J20"/>
  <c r="J18"/>
  <c r="E18"/>
  <c r="F92"/>
  <c r="J17"/>
  <c r="J15"/>
  <c r="E15"/>
  <c r="F91"/>
  <c r="J14"/>
  <c r="J12"/>
  <c r="J89"/>
  <c r="E7"/>
  <c r="E119"/>
  <c i="1" r="L90"/>
  <c r="AM90"/>
  <c r="AM89"/>
  <c r="L89"/>
  <c r="AM87"/>
  <c r="L87"/>
  <c r="L85"/>
  <c r="L84"/>
  <c i="2" r="BK231"/>
  <c r="J227"/>
  <c r="J219"/>
  <c r="J211"/>
  <c r="J200"/>
  <c r="BK152"/>
  <c r="J135"/>
  <c r="J152"/>
  <c r="J208"/>
  <c r="J169"/>
  <c r="BK144"/>
  <c r="J144"/>
  <c r="J157"/>
  <c r="BK235"/>
  <c r="BK229"/>
  <c r="J225"/>
  <c r="BK217"/>
  <c r="BK192"/>
  <c r="J147"/>
  <c r="BK188"/>
  <c r="J138"/>
  <c r="BK205"/>
  <c r="J172"/>
  <c r="J185"/>
  <c r="BK172"/>
  <c r="BK157"/>
  <c r="BK233"/>
  <c r="J229"/>
  <c r="BK225"/>
  <c r="BK213"/>
  <c r="BK202"/>
  <c r="J190"/>
  <c r="J202"/>
  <c r="BK142"/>
  <c r="BK211"/>
  <c r="J192"/>
  <c r="J163"/>
  <c r="J177"/>
  <c r="BK185"/>
  <c r="BK135"/>
  <c r="J217"/>
  <c r="J235"/>
  <c r="BK227"/>
  <c r="BK221"/>
  <c r="BK215"/>
  <c r="J205"/>
  <c r="J188"/>
  <c r="J142"/>
  <c r="BK181"/>
  <c r="J213"/>
  <c r="BK198"/>
  <c r="J159"/>
  <c r="J198"/>
  <c r="J161"/>
  <c r="BK138"/>
  <c r="J132"/>
  <c r="BK177"/>
  <c r="BK132"/>
  <c r="BK161"/>
  <c r="BK169"/>
  <c r="BK149"/>
  <c r="J233"/>
  <c r="BK219"/>
  <c r="J195"/>
  <c r="J140"/>
  <c r="J215"/>
  <c r="BK195"/>
  <c r="BK147"/>
  <c r="J181"/>
  <c r="J231"/>
  <c r="J221"/>
  <c r="BK208"/>
  <c r="BK159"/>
  <c r="BK163"/>
  <c r="BK200"/>
  <c r="BK190"/>
  <c r="J149"/>
  <c i="1" r="AS94"/>
  <c i="2" r="BK140"/>
  <c l="1" r="T137"/>
  <c r="T130"/>
  <c r="T129"/>
  <c r="R156"/>
  <c r="T204"/>
  <c r="BK137"/>
  <c r="J137"/>
  <c r="J100"/>
  <c r="BK197"/>
  <c r="J197"/>
  <c r="J105"/>
  <c r="BK204"/>
  <c r="J204"/>
  <c r="J106"/>
  <c r="BK210"/>
  <c r="J210"/>
  <c r="J107"/>
  <c r="BK224"/>
  <c r="BK223"/>
  <c r="J223"/>
  <c r="J108"/>
  <c r="BK156"/>
  <c r="J156"/>
  <c r="J104"/>
  <c r="P197"/>
  <c r="R204"/>
  <c r="P210"/>
  <c r="P224"/>
  <c r="P223"/>
  <c r="R137"/>
  <c r="R130"/>
  <c r="P156"/>
  <c r="P154"/>
  <c r="R197"/>
  <c r="P204"/>
  <c r="R210"/>
  <c r="R224"/>
  <c r="R223"/>
  <c r="P137"/>
  <c r="P130"/>
  <c r="P129"/>
  <c i="1" r="AU95"/>
  <c i="2" r="T156"/>
  <c r="T154"/>
  <c r="T197"/>
  <c r="T210"/>
  <c r="T224"/>
  <c r="T223"/>
  <c r="BK151"/>
  <c r="J151"/>
  <c r="J101"/>
  <c r="BK134"/>
  <c r="J134"/>
  <c r="J99"/>
  <c r="BK131"/>
  <c r="J131"/>
  <c r="J98"/>
  <c r="J91"/>
  <c r="F125"/>
  <c r="E85"/>
  <c r="J92"/>
  <c r="BE135"/>
  <c r="BE144"/>
  <c r="BE147"/>
  <c r="BE163"/>
  <c r="F126"/>
  <c r="BE132"/>
  <c r="BE142"/>
  <c r="BE159"/>
  <c r="BE172"/>
  <c r="BE181"/>
  <c r="BE190"/>
  <c r="BE192"/>
  <c r="J123"/>
  <c r="BE140"/>
  <c r="BE152"/>
  <c r="BE205"/>
  <c r="BE208"/>
  <c r="BE211"/>
  <c r="BE213"/>
  <c r="BE215"/>
  <c r="BE161"/>
  <c r="BE177"/>
  <c r="BE198"/>
  <c r="BE138"/>
  <c r="BE149"/>
  <c r="BE157"/>
  <c r="BE169"/>
  <c r="BE185"/>
  <c r="BE188"/>
  <c r="BE195"/>
  <c r="BE200"/>
  <c r="BE202"/>
  <c r="BE217"/>
  <c r="BE219"/>
  <c r="BE221"/>
  <c r="BE225"/>
  <c r="BE227"/>
  <c r="BE229"/>
  <c r="BE231"/>
  <c r="BE233"/>
  <c r="BE235"/>
  <c r="F37"/>
  <c i="1" r="BD95"/>
  <c r="BD94"/>
  <c r="W33"/>
  <c i="2" r="F35"/>
  <c i="1" r="BB95"/>
  <c r="BB94"/>
  <c r="W31"/>
  <c i="2" r="F34"/>
  <c i="1" r="BA95"/>
  <c r="BA94"/>
  <c r="W30"/>
  <c i="2" r="F36"/>
  <c i="1" r="BC95"/>
  <c r="BC94"/>
  <c r="W32"/>
  <c i="2" r="J34"/>
  <c i="1" r="AW95"/>
  <c r="AU94"/>
  <c i="2" l="1" r="R154"/>
  <c r="R129"/>
  <c r="BK130"/>
  <c r="J130"/>
  <c r="J97"/>
  <c r="BK154"/>
  <c r="J154"/>
  <c r="J102"/>
  <c r="J224"/>
  <c r="J109"/>
  <c i="1" r="AW94"/>
  <c r="AK30"/>
  <c i="2" r="F33"/>
  <c i="1" r="AZ95"/>
  <c r="AZ94"/>
  <c r="W29"/>
  <c r="AX94"/>
  <c r="AY94"/>
  <c i="2" r="J33"/>
  <c i="1" r="AV95"/>
  <c r="AT95"/>
  <c i="2" l="1" r="BK129"/>
  <c r="J129"/>
  <c r="J96"/>
  <c i="1" r="AV94"/>
  <c r="AK29"/>
  <c i="2" l="1" r="J30"/>
  <c i="1" r="AG95"/>
  <c r="AG94"/>
  <c r="AK26"/>
  <c r="AK35"/>
  <c r="AT94"/>
  <c i="2" l="1" r="J39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<sst xmlns="http://schemas.openxmlformats.org/spreadsheetml/2006/main">
  <si>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</si>
  <si>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</si>
  <si>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</si>
  <si>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</si>
  <si>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</si>
  <si>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{60bd4ebb-26b4-4a67-bc4d-ad054269ae61}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</si>
  <si>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</si>
  <si>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</si>
  <si>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</si>
  <si>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</si>
  <si>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</si>
  <si>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</si>
  <si>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</si>
  <si>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</si>
  <si>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2021/B030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</si>
  <si>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</si>
  <si>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</si>
  <si>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střešní krytiny</t>
  </si>
  <si>
    <t>KSO:</t>
  </si>
  <si>
    <t>CC-CZ:</t>
  </si>
  <si>
    <t>Místo:</t>
  </si>
  <si>
    <t>ul. Palkovicka 2205</t>
  </si>
  <si>
    <t>Datum:</t>
  </si>
  <si>
    <t>29. 9. 2021</t>
  </si>
  <si>
    <t>Zadavatel:</t>
  </si>
  <si>
    <t>IČ:</t>
  </si>
  <si>
    <t>Statutární Město Frýdek-Místek</t>
  </si>
  <si>
    <t>DIČ:</t>
  </si>
  <si>
    <t>Uchazeč:</t>
  </si>
  <si>
    <t>Vyplň údaj</t>
  </si>
  <si>
    <t>Projektant:</t>
  </si>
  <si>
    <t>Ing. Robert Buďo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</si>
  <si>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</si>
  <si>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</si>
  <si>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</si>
  <si>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</si>
  <si>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</si>
  <si>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</si>
  <si>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</si>
  <si>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</si>
  <si>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</si>
  <si>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</si>
  <si>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</si>
  <si>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</si>
  <si>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</si>
  <si>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</si>
  <si>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</si>
  <si>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</si>
  <si>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</si>
  <si>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</si>
  <si>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</si>
  <si>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</si>
  <si>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</si>
  <si>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</si>
  <si>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</si>
  <si>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</si>
  <si>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</si>
  <si>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</si>
  <si>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</si>
  <si>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</si>
  <si>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</si>
  <si>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</si>
  <si>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</si>
  <si>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</si>
  <si>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</si>
  <si>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</si>
  <si>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</si>
  <si>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</si>
  <si>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</si>
  <si>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</si>
  <si>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</si>
  <si>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</si>
  <si>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</si>
  <si>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</si>
  <si>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</si>
  <si>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</si>
  <si>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</si>
  <si>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</si>
  <si>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</si>
  <si>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</si>
  <si>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</si>
  <si>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Střecha</t>
  </si>
  <si>
    <t>STA</t>
  </si>
  <si>
    <t>1</t>
  </si>
  <si>
    <t>{1c7689d9-748d-48cc-a292-7cd8d34c7c67}</t>
  </si>
  <si>
    <t>2</t>
  </si>
  <si>
    <t>KRYCÍ LIST SOUPISU PRACÍ</t>
  </si>
  <si>
    <t>Objekt:</t>
  </si>
  <si>
    <t>01 - Střecha</t>
  </si>
  <si>
    <t xml:space="preserve">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</si>
  <si>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</si>
  <si>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</si>
  <si>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</si>
  <si>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</si>
  <si>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</si>
  <si>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</si>
  <si>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</si>
  <si>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</si>
  <si>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</si>
  <si>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</si>
  <si>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</si>
  <si>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</si>
  <si>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</si>
  <si>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</si>
  <si>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</si>
  <si>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</si>
  <si>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</si>
  <si>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</si>
  <si>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</si>
  <si>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</si>
  <si>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</si>
  <si>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</si>
  <si>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</si>
  <si>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</si>
  <si>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</si>
  <si>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</si>
  <si>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</si>
  <si>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</si>
  <si>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</si>
  <si>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</si>
  <si>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</si>
  <si>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</si>
  <si>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</si>
  <si>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</si>
  <si>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</si>
  <si>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</si>
  <si>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40</t>
  </si>
  <si>
    <t>K</t>
  </si>
  <si>
    <t>314272R01</t>
  </si>
  <si>
    <t>Vybourání a zhotovení nové krycí desky</t>
  </si>
  <si>
    <t>kus</t>
  </si>
  <si>
    <t>4</t>
  </si>
  <si>
    <t>-183067285</t>
  </si>
  <si>
    <t>PP</t>
  </si>
  <si>
    <t>včetně likvidace odpadu a přiružených prací ke zhotovení nové krycí desky</t>
  </si>
  <si>
    <t>6</t>
  </si>
  <si>
    <t>Úpravy povrchů, podlahy a osazování výplní</t>
  </si>
  <si>
    <t>41</t>
  </si>
  <si>
    <t>623324111R</t>
  </si>
  <si>
    <t>Škrábaná omítka vápenocementová (břízolitová) vnějších sloupů nanášená ručně vč. penetrace a očištění povrchu</t>
  </si>
  <si>
    <t>m2</t>
  </si>
  <si>
    <t>-393614258</t>
  </si>
  <si>
    <t>Omítka vápenocementová strukturální (břízolitová) vnějších ploch nanášená ručně škrábaná pilířů nebo sloupů</t>
  </si>
  <si>
    <t>997</t>
  </si>
  <si>
    <t>Přesun sutě</t>
  </si>
  <si>
    <t>64</t>
  </si>
  <si>
    <t>997013214</t>
  </si>
  <si>
    <t>Vnitrostaveništní doprava suti a vybouraných hmot pro budovy v přes 12 do 15 m ručně</t>
  </si>
  <si>
    <t>t</t>
  </si>
  <si>
    <t>320212442</t>
  </si>
  <si>
    <t xml:space="preserve">Vnitrostaveništní doprava suti a vybouraných hmot  vodorovně do 50 m svisle ručně pro budovy a haly výšky přes 12 do 15 m</t>
  </si>
  <si>
    <t>56</t>
  </si>
  <si>
    <t>997013219</t>
  </si>
  <si>
    <t>Příplatek k vnitrostaveništní dopravě suti a vybouraných hmot za zvětšenou dopravu suti ZKD 10 m</t>
  </si>
  <si>
    <t>1199860660</t>
  </si>
  <si>
    <t xml:space="preserve">Vnitrostaveništní doprava suti a vybouraných hmot  vodorovně do 50 m Příplatek k cenám -3111 až -3217 za zvětšenou vodorovnou dopravu přes vymezenou dopravní vzdálenost za každých dalších i započatých 10 m</t>
  </si>
  <si>
    <t>57</t>
  </si>
  <si>
    <t>997013501</t>
  </si>
  <si>
    <t>Odvoz suti a vybouraných hmot na skládku nebo meziskládku do 1 km se složením</t>
  </si>
  <si>
    <t>-876744996</t>
  </si>
  <si>
    <t xml:space="preserve">Odvoz suti a vybouraných hmot na skládku nebo meziskládku  se složením, na vzdálenost do 1 km</t>
  </si>
  <si>
    <t>58</t>
  </si>
  <si>
    <t>997013509</t>
  </si>
  <si>
    <t>Příplatek k odvozu suti a vybouraných hmot na skládku ZKD 1 km přes 1 km</t>
  </si>
  <si>
    <t>784374842</t>
  </si>
  <si>
    <t xml:space="preserve">Odvoz suti a vybouraných hmot na skládku nebo meziskládku  se složením, na vzdálenost Příplatek k ceně za každý další i započatý 1 km přes 1 km</t>
  </si>
  <si>
    <t>VV</t>
  </si>
  <si>
    <t>2,357*12 'Přepočtené koeficientem množství</t>
  </si>
  <si>
    <t>61</t>
  </si>
  <si>
    <t>997013631</t>
  </si>
  <si>
    <t>Poplatek za uložení na skládce (skládkovné) stavebního odpadu směsného kód odpadu 17 09 04</t>
  </si>
  <si>
    <t>2100214582</t>
  </si>
  <si>
    <t>Poplatek za uložení stavebního odpadu na skládce (skládkovné) směsného stavebního a demoličního zatříděného do Katalogu odpadů pod kódem 17 09 04</t>
  </si>
  <si>
    <t>60</t>
  </si>
  <si>
    <t>997013645</t>
  </si>
  <si>
    <t>Poplatek za uložení na skládce (skládkovné) odpadu asfaltového bez dehtu kód odpadu 17 03 02</t>
  </si>
  <si>
    <t>-205519068</t>
  </si>
  <si>
    <t>Poplatek za uložení stavebního odpadu na skládce (skládkovné) asfaltového bez obsahu dehtu zatříděného do Katalogu odpadů pod kódem 17 03 02</t>
  </si>
  <si>
    <t>998</t>
  </si>
  <si>
    <t>Přesun hmot</t>
  </si>
  <si>
    <t>62</t>
  </si>
  <si>
    <t>998017003</t>
  </si>
  <si>
    <t>Přesun hmot s omezením mechanizace pro budovy v přes 12 do 24 m</t>
  </si>
  <si>
    <t>-531761128</t>
  </si>
  <si>
    <t xml:space="preserve">Přesun hmot pro budovy občanské výstavby, bydlení, výrobu a služby  s omezením mechanizace vodorovná dopravní vzdálenost do 100 m pro budovy s jakoukoliv nosnou konstrukcí výšky přes 12 do 24 m</t>
  </si>
  <si>
    <t>PSV</t>
  </si>
  <si>
    <t>Práce a dodávky PSV</t>
  </si>
  <si>
    <t>711</t>
  </si>
  <si>
    <t>Izolace proti vodě, vlhkosti a plynům</t>
  </si>
  <si>
    <t>712</t>
  </si>
  <si>
    <t>Povlakové krytiny</t>
  </si>
  <si>
    <t>75</t>
  </si>
  <si>
    <t>712300841</t>
  </si>
  <si>
    <t>Odstranění povlakové krytiny střech do 10° odškrabáním mechu s urovnáním povrchu a očištěním</t>
  </si>
  <si>
    <t>16</t>
  </si>
  <si>
    <t>1396804453</t>
  </si>
  <si>
    <t>Ostatní práce při odstranění povlakové krytiny střech plochých do 10° mechu odškrabáním a očistěním s urovnáním povrchu</t>
  </si>
  <si>
    <t>29</t>
  </si>
  <si>
    <t>712310915</t>
  </si>
  <si>
    <t>Provedení údržby povlakové krytiny do 10° za studena tmelem asfaltovým</t>
  </si>
  <si>
    <t>-89430117</t>
  </si>
  <si>
    <t xml:space="preserve">Provedení údržby povlakové krytiny střech plochých do 10° natěradly a tmely za studena  nátěrem tmelem asfaltovým</t>
  </si>
  <si>
    <t>30</t>
  </si>
  <si>
    <t>M</t>
  </si>
  <si>
    <t>23153004</t>
  </si>
  <si>
    <t>tmel bitumenový střešní</t>
  </si>
  <si>
    <t>litr</t>
  </si>
  <si>
    <t>32</t>
  </si>
  <si>
    <t>-920348795</t>
  </si>
  <si>
    <t>7</t>
  </si>
  <si>
    <t>712311101</t>
  </si>
  <si>
    <t>Provedení povlakové krytiny střech do 10° za studena lakem penetračním nebo asfaltovým</t>
  </si>
  <si>
    <t>-1341024519</t>
  </si>
  <si>
    <t xml:space="preserve">Provedení povlakové krytiny střech plochých do 10° natěradly a tmely za studena  nátěrem lakem penetračním nebo asfaltovým</t>
  </si>
  <si>
    <t>942,49</t>
  </si>
  <si>
    <t>942,49*0,3 "50 %"</t>
  </si>
  <si>
    <t>154,98*1</t>
  </si>
  <si>
    <t>Součet</t>
  </si>
  <si>
    <t>8</t>
  </si>
  <si>
    <t>11163150</t>
  </si>
  <si>
    <t>lak penetrační asfaltový</t>
  </si>
  <si>
    <t>-1643034852</t>
  </si>
  <si>
    <t>1380,217*0,00032 'Přepočtené koeficientem množství</t>
  </si>
  <si>
    <t>65</t>
  </si>
  <si>
    <t>712341559</t>
  </si>
  <si>
    <t>Provedení povlakové krytiny střech do 10° pásy NAIP přitavením v plné ploše</t>
  </si>
  <si>
    <t>955509014</t>
  </si>
  <si>
    <t>Provedení povlakové krytiny střech plochých do 10° pásy přitavením NAIP v plné ploše</t>
  </si>
  <si>
    <t>942,49*0,5 "50 % - lokální opravy povrchu"</t>
  </si>
  <si>
    <t>26</t>
  </si>
  <si>
    <t>62853004</t>
  </si>
  <si>
    <t>pás asfaltový natavitelný modifikovaný SBS tl 4,0mm s vložkou ze skleněné tkaniny a spalitelnou PE fólií nebo jemnozrnným minerálním posypem na horním povrchu</t>
  </si>
  <si>
    <t>893837326</t>
  </si>
  <si>
    <t>942,49*0,5</t>
  </si>
  <si>
    <t>471,245*1,26 'Přepočtené koeficientem množství</t>
  </si>
  <si>
    <t>49</t>
  </si>
  <si>
    <t>62855011</t>
  </si>
  <si>
    <t>pás asfaltový natavitelný modifikovaný SBS tl 5,3mm s vložkou z polyesterové rohože a hrubozrnným břidličným posypem na horním povrchu</t>
  </si>
  <si>
    <t>957836447</t>
  </si>
  <si>
    <t>942,49*1,26 'Přepočtené koeficientem množství</t>
  </si>
  <si>
    <t>77</t>
  </si>
  <si>
    <t>712841559</t>
  </si>
  <si>
    <t>Provedení povlakové krytiny vytažením na konstrukce pásy přitavením NAIP</t>
  </si>
  <si>
    <t>1155193984</t>
  </si>
  <si>
    <t xml:space="preserve">Provedení povlakové krytiny střech samostatným vytažením izolačního povlaku pásy přitavením  na konstrukce převyšující úroveň střechy, NAIP</t>
  </si>
  <si>
    <t>128,39 "náběhová část na atiku"</t>
  </si>
  <si>
    <t>82</t>
  </si>
  <si>
    <t>-222106595</t>
  </si>
  <si>
    <t>128,39*1,26 'Přepočtené koeficientem množství</t>
  </si>
  <si>
    <t>80</t>
  </si>
  <si>
    <t>712911915</t>
  </si>
  <si>
    <t>Provedení údržby průniků povlakové krytiny vpustí, ventilací a komínů za studena asfaltovým tmelem</t>
  </si>
  <si>
    <t>1694901376</t>
  </si>
  <si>
    <t>Provedení údržby průniků povlakové krytiny střech natěradly a tmely za studena vpustí, ventilací nebo komínů nátěrem tmelem asfaltovým</t>
  </si>
  <si>
    <t>81</t>
  </si>
  <si>
    <t>1589252137</t>
  </si>
  <si>
    <t>17*0,31/2</t>
  </si>
  <si>
    <t>73</t>
  </si>
  <si>
    <t>998712203</t>
  </si>
  <si>
    <t>Přesun hmot procentní pro krytiny povlakové v objektech v přes 12 do 24 m</t>
  </si>
  <si>
    <t>%</t>
  </si>
  <si>
    <t>-1555430375</t>
  </si>
  <si>
    <t>Přesun hmot pro povlakové krytiny stanovený procentní sazbou (%) z ceny vodorovná dopravní vzdálenost do 50 m v objektech výšky přes 12 do 24 m</t>
  </si>
  <si>
    <t>721</t>
  </si>
  <si>
    <t>Zdravotechnika - vnitřní kanalizace</t>
  </si>
  <si>
    <t>28</t>
  </si>
  <si>
    <t>721210822</t>
  </si>
  <si>
    <t>Demontáž vpustí střešních DN 100</t>
  </si>
  <si>
    <t>959089483</t>
  </si>
  <si>
    <t xml:space="preserve">Demontáž kanalizačního příslušenství  střešních vtoků DN 100</t>
  </si>
  <si>
    <t>31</t>
  </si>
  <si>
    <t>721233112</t>
  </si>
  <si>
    <t>Střešní vtok polypropylen PP pro ploché střechy svislý odtok DN 110</t>
  </si>
  <si>
    <t>1307490871</t>
  </si>
  <si>
    <t>Střešní vtoky (vpusti) polypropylenové (PP) pro ploché střechy s odtokem svislým DN 110</t>
  </si>
  <si>
    <t>72</t>
  </si>
  <si>
    <t>998721203</t>
  </si>
  <si>
    <t>Přesun hmot procentní pro vnitřní kanalizace v objektech v přes 12 do 24 m</t>
  </si>
  <si>
    <t>-749129598</t>
  </si>
  <si>
    <t xml:space="preserve">Přesun hmot pro vnitřní kanalizace  stanovený procentní sazbou (%) z ceny vodorovná dopravní vzdálenost do 50 m v objektech výšky přes 12 do 24 m</t>
  </si>
  <si>
    <t>762</t>
  </si>
  <si>
    <t>Konstrukce tesařské</t>
  </si>
  <si>
    <t>762361R01</t>
  </si>
  <si>
    <t>Konstrukční a vyrovnávací vrstva pod klempířské prvky (atiky) z desek překližkových tl 22 mm</t>
  </si>
  <si>
    <t>-48203521</t>
  </si>
  <si>
    <t>Konstrukční vrstva pod klempířské prvky pro oplechování horních ploch zdí a nadezdívek (atik) z desek překližkových 
šroubovaných do podkladu, tloušťky desky 22 mm</t>
  </si>
  <si>
    <t>85,75</t>
  </si>
  <si>
    <t>71</t>
  </si>
  <si>
    <t>998762203</t>
  </si>
  <si>
    <t>Přesun hmot procentní pro kce tesařské v objektech v přes 12 do 24 m</t>
  </si>
  <si>
    <t>277045527</t>
  </si>
  <si>
    <t xml:space="preserve">Přesun hmot pro konstrukce tesařské  stanovený procentní sazbou (%) z ceny vodorovná dopravní vzdálenost do 50 m v objektech výšky přes 12 do 24 m</t>
  </si>
  <si>
    <t>764</t>
  </si>
  <si>
    <t>Konstrukce klempířské</t>
  </si>
  <si>
    <t>764002841</t>
  </si>
  <si>
    <t>Demontáž oplechování horních ploch zdí a nadezdívek do suti</t>
  </si>
  <si>
    <t>m</t>
  </si>
  <si>
    <t>1363458294</t>
  </si>
  <si>
    <t>Demontáž klempířských konstrukcí oplechování horních ploch zdí a nadezdívek do suti</t>
  </si>
  <si>
    <t>38</t>
  </si>
  <si>
    <t>764205146</t>
  </si>
  <si>
    <t>Příplatek k montáži za pracnost při oplechování rohů nadezdívek (atik) rš přes 400 mm</t>
  </si>
  <si>
    <t>1345181747</t>
  </si>
  <si>
    <t>Montáž oplechování horních ploch zdí a nadezdívek (atik) Příplatek k cenám za zvýšenou pracnost při provedení rohu nebo koutu přes rš 400 mm</t>
  </si>
  <si>
    <t>46</t>
  </si>
  <si>
    <t>764213639</t>
  </si>
  <si>
    <t>Střešní dilatace z Pz s povrchovou úpravou vícedílná rš 800 mm</t>
  </si>
  <si>
    <t>911031693</t>
  </si>
  <si>
    <t>Oplechování střešních prvků z pozinkovaného plechu s povrchovou úpravou střešní dilatace vícedílná rš 800 mm</t>
  </si>
  <si>
    <t>39</t>
  </si>
  <si>
    <t>764214606</t>
  </si>
  <si>
    <t>Oplechování horních ploch a atik bez rohů z Pz s povrch úpravou mechanicky kotvené rš 500 mm</t>
  </si>
  <si>
    <t>210015824</t>
  </si>
  <si>
    <t>Oplechování horních ploch zdí a nadezdívek (atik) z pozinkovaného plechu s povrchovou úpravou mechanicky kotvené rš 500 mm</t>
  </si>
  <si>
    <t>35</t>
  </si>
  <si>
    <t>764311605</t>
  </si>
  <si>
    <t>Lemování rovných zdí střech s krytinou prejzovou nebo vlnitou z Pz s povrchovou úpravou rš 400 mm</t>
  </si>
  <si>
    <t>671495077</t>
  </si>
  <si>
    <t>Lemování zdí z pozinkovaného plechu s povrchovou úpravou boční nebo horní rovné, střech s krytinou prejzovou nebo vlnitou rš 400 mm</t>
  </si>
  <si>
    <t>67</t>
  </si>
  <si>
    <t>998764203</t>
  </si>
  <si>
    <t>Přesun hmot procentní pro konstrukce klempířské v objektech v přes 12 do 24 m</t>
  </si>
  <si>
    <t>2051646859</t>
  </si>
  <si>
    <t>Přesun hmot pro konstrukce klempířské stanovený procentní sazbou (%) z ceny vodorovná dopravní vzdálenost do 50 m v objektech výšky přes 12 do 24 m</t>
  </si>
  <si>
    <t>VRN</t>
  </si>
  <si>
    <t>Vedlejší rozpočtové náklady</t>
  </si>
  <si>
    <t>5</t>
  </si>
  <si>
    <t>VRN3</t>
  </si>
  <si>
    <t>Zařízení staveniště</t>
  </si>
  <si>
    <t>23</t>
  </si>
  <si>
    <t>030001000</t>
  </si>
  <si>
    <t>kpl</t>
  </si>
  <si>
    <t>1024</t>
  </si>
  <si>
    <t>232639510</t>
  </si>
  <si>
    <t xml:space="preserve">Zařízení staveniště - zajištění kontejneru, záboru, bozp aj.
</t>
  </si>
  <si>
    <t>36</t>
  </si>
  <si>
    <t>R01</t>
  </si>
  <si>
    <t>Zajištění zvedací techniky</t>
  </si>
  <si>
    <t>103825916</t>
  </si>
  <si>
    <t>43</t>
  </si>
  <si>
    <t>R02</t>
  </si>
  <si>
    <t>Demontáž a zpětná montáž hromosvodu na podložky za použití nového materiálu AlMgSi</t>
  </si>
  <si>
    <t>-2060140823</t>
  </si>
  <si>
    <t xml:space="preserve">Demontáž a zpětná montáž hromosvodu na podložky včetně svorek a přidruženého materiálu
 </t>
  </si>
  <si>
    <t>68</t>
  </si>
  <si>
    <t>R03</t>
  </si>
  <si>
    <t>Demontáž a zpětná montáž datového a anténích vedení, za použití nového materiálu</t>
  </si>
  <si>
    <t>150270502</t>
  </si>
  <si>
    <t>Demontáž a zpětná montáž datového a anténích vedení, za pužití nového materiálu</t>
  </si>
  <si>
    <t>69</t>
  </si>
  <si>
    <t>R04</t>
  </si>
  <si>
    <t>Nátěr kovových konstrukcí</t>
  </si>
  <si>
    <t>1829267882</t>
  </si>
  <si>
    <t xml:space="preserve">nátěr žebříků 3 ks
nátěr stožár antény 1 ks
nátěr hlavice vtz nad strojovnou
nátěr kovových dveří strojovny
</t>
  </si>
  <si>
    <t>70</t>
  </si>
  <si>
    <t>R05</t>
  </si>
  <si>
    <t>Revize hromosvodu</t>
  </si>
  <si>
    <t>-1784878968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</si>
</sst>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2021/B030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střešní krytiny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ul. Palkovicka 2205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29. 9. 2021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Statutární Město Frýdek-Místek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Ing. Robert Buďo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Ing. Robert Buďo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'01 - Střecha'!J30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'01 - Střecha'!P129</f>
        <v>0</v>
      </c>
      <c r="AV95" s="127">
        <f>'01 - Střecha'!J33</f>
        <v>0</v>
      </c>
      <c r="AW95" s="127">
        <f>'01 - Střecha'!J34</f>
        <v>0</v>
      </c>
      <c r="AX95" s="127">
        <f>'01 - Střecha'!J35</f>
        <v>0</v>
      </c>
      <c r="AY95" s="127">
        <f>'01 - Střecha'!J36</f>
        <v>0</v>
      </c>
      <c r="AZ95" s="127">
        <f>'01 - Střecha'!F33</f>
        <v>0</v>
      </c>
      <c r="BA95" s="127">
        <f>'01 - Střecha'!F34</f>
        <v>0</v>
      </c>
      <c r="BB95" s="127">
        <f>'01 - Střecha'!F35</f>
        <v>0</v>
      </c>
      <c r="BC95" s="127">
        <f>'01 - Střecha'!F36</f>
        <v>0</v>
      </c>
      <c r="BD95" s="129">
        <f>'01 - Střecha'!F37</f>
        <v>0</v>
      </c>
      <c r="BE95" s="7"/>
      <c r="BT95" s="130" t="s">
        <v>83</v>
      </c>
      <c r="BV95" s="130" t="s">
        <v>77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3uNCC3J9UHIqZrhX5HNaOlr1fe7oT0jV0JgR8STLsXLAIrdUimpr1Ky2DLHEy8/wPkSULobCaSl2wRMeH/ZvQQ==" hashValue="pr1jRs+Yh5wR6zyg5PLMcvCesX2G5JQYocfZRbPJCcZFi2wc/vyg75LbuMommJgrquZTuwAqmLzSRlCSovlLI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Střech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hidden="1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9"/>
      <c r="AT3" s="16" t="s">
        <v>85</v>
      </c>
    </row>
    <row r="4" hidden="1" s="1" customFormat="1" ht="24.96" customHeight="1">
      <c r="B4" s="19"/>
      <c r="D4" s="133" t="s">
        <v>86</v>
      </c>
      <c r="L4" s="19"/>
      <c r="M4" s="134" t="s">
        <v>10</v>
      </c>
      <c r="AT4" s="16" t="s">
        <v>4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135" t="s">
        <v>16</v>
      </c>
      <c r="L6" s="19"/>
    </row>
    <row r="7" hidden="1" s="1" customFormat="1" ht="16.5" customHeight="1">
      <c r="B7" s="19"/>
      <c r="E7" s="136" t="str">
        <f>'Rekapitulace stavby'!K6</f>
        <v>Oprava střešní krytiny</v>
      </c>
      <c r="F7" s="135"/>
      <c r="G7" s="135"/>
      <c r="H7" s="135"/>
      <c r="L7" s="19"/>
    </row>
    <row r="8" hidden="1" s="2" customFormat="1" ht="12" customHeight="1">
      <c r="A8" s="37"/>
      <c r="B8" s="43"/>
      <c r="C8" s="37"/>
      <c r="D8" s="135" t="s">
        <v>87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hidden="1" s="2" customFormat="1" ht="16.5" customHeight="1">
      <c r="A9" s="37"/>
      <c r="B9" s="43"/>
      <c r="C9" s="37"/>
      <c r="D9" s="37"/>
      <c r="E9" s="137" t="s">
        <v>88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hidden="1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hidden="1" s="2" customFormat="1" ht="12" customHeight="1">
      <c r="A11" s="37"/>
      <c r="B11" s="43"/>
      <c r="C11" s="37"/>
      <c r="D11" s="135" t="s">
        <v>18</v>
      </c>
      <c r="E11" s="37"/>
      <c r="F11" s="138" t="s">
        <v>1</v>
      </c>
      <c r="G11" s="37"/>
      <c r="H11" s="37"/>
      <c r="I11" s="135" t="s">
        <v>19</v>
      </c>
      <c r="J11" s="138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hidden="1" s="2" customFormat="1" ht="12" customHeight="1">
      <c r="A12" s="37"/>
      <c r="B12" s="43"/>
      <c r="C12" s="37"/>
      <c r="D12" s="135" t="s">
        <v>20</v>
      </c>
      <c r="E12" s="37"/>
      <c r="F12" s="138" t="s">
        <v>89</v>
      </c>
      <c r="G12" s="37"/>
      <c r="H12" s="37"/>
      <c r="I12" s="135" t="s">
        <v>22</v>
      </c>
      <c r="J12" s="139" t="str">
        <f>'Rekapitulace stavby'!AN8</f>
        <v>29. 9. 2021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hidden="1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hidden="1" s="2" customFormat="1" ht="12" customHeight="1">
      <c r="A14" s="37"/>
      <c r="B14" s="43"/>
      <c r="C14" s="37"/>
      <c r="D14" s="135" t="s">
        <v>24</v>
      </c>
      <c r="E14" s="37"/>
      <c r="F14" s="37"/>
      <c r="G14" s="37"/>
      <c r="H14" s="37"/>
      <c r="I14" s="135" t="s">
        <v>25</v>
      </c>
      <c r="J14" s="138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hidden="1" s="2" customFormat="1" ht="18" customHeight="1">
      <c r="A15" s="37"/>
      <c r="B15" s="43"/>
      <c r="C15" s="37"/>
      <c r="D15" s="37"/>
      <c r="E15" s="138" t="str">
        <f>IF('Rekapitulace stavby'!E11="","",'Rekapitulace stavby'!E11)</f>
        <v>Statutární Město Frýdek-Místek</v>
      </c>
      <c r="F15" s="37"/>
      <c r="G15" s="37"/>
      <c r="H15" s="37"/>
      <c r="I15" s="135" t="s">
        <v>27</v>
      </c>
      <c r="J15" s="138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hidden="1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hidden="1" s="2" customFormat="1" ht="12" customHeight="1">
      <c r="A17" s="37"/>
      <c r="B17" s="43"/>
      <c r="C17" s="37"/>
      <c r="D17" s="135" t="s">
        <v>28</v>
      </c>
      <c r="E17" s="37"/>
      <c r="F17" s="37"/>
      <c r="G17" s="37"/>
      <c r="H17" s="37"/>
      <c r="I17" s="135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hidden="1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5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hidden="1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hidden="1" s="2" customFormat="1" ht="12" customHeight="1">
      <c r="A20" s="37"/>
      <c r="B20" s="43"/>
      <c r="C20" s="37"/>
      <c r="D20" s="135" t="s">
        <v>30</v>
      </c>
      <c r="E20" s="37"/>
      <c r="F20" s="37"/>
      <c r="G20" s="37"/>
      <c r="H20" s="37"/>
      <c r="I20" s="135" t="s">
        <v>25</v>
      </c>
      <c r="J20" s="138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hidden="1" s="2" customFormat="1" ht="18" customHeight="1">
      <c r="A21" s="37"/>
      <c r="B21" s="43"/>
      <c r="C21" s="37"/>
      <c r="D21" s="37"/>
      <c r="E21" s="138" t="str">
        <f>IF('Rekapitulace stavby'!E17="","",'Rekapitulace stavby'!E17)</f>
        <v>Ing. Robert Buďo</v>
      </c>
      <c r="F21" s="37"/>
      <c r="G21" s="37"/>
      <c r="H21" s="37"/>
      <c r="I21" s="135" t="s">
        <v>27</v>
      </c>
      <c r="J21" s="138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hidden="1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hidden="1" s="2" customFormat="1" ht="12" customHeight="1">
      <c r="A23" s="37"/>
      <c r="B23" s="43"/>
      <c r="C23" s="37"/>
      <c r="D23" s="135" t="s">
        <v>33</v>
      </c>
      <c r="E23" s="37"/>
      <c r="F23" s="37"/>
      <c r="G23" s="37"/>
      <c r="H23" s="37"/>
      <c r="I23" s="135" t="s">
        <v>25</v>
      </c>
      <c r="J23" s="138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hidden="1" s="2" customFormat="1" ht="18" customHeight="1">
      <c r="A24" s="37"/>
      <c r="B24" s="43"/>
      <c r="C24" s="37"/>
      <c r="D24" s="37"/>
      <c r="E24" s="138" t="str">
        <f>IF('Rekapitulace stavby'!E20="","",'Rekapitulace stavby'!E20)</f>
        <v>Ing. Robert Buďo</v>
      </c>
      <c r="F24" s="37"/>
      <c r="G24" s="37"/>
      <c r="H24" s="37"/>
      <c r="I24" s="135" t="s">
        <v>27</v>
      </c>
      <c r="J24" s="138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hidden="1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hidden="1" s="2" customFormat="1" ht="12" customHeight="1">
      <c r="A26" s="37"/>
      <c r="B26" s="43"/>
      <c r="C26" s="37"/>
      <c r="D26" s="135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hidden="1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hidden="1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hidden="1" s="2" customFormat="1" ht="6.96" customHeight="1">
      <c r="A29" s="37"/>
      <c r="B29" s="43"/>
      <c r="C29" s="37"/>
      <c r="D29" s="144"/>
      <c r="E29" s="144"/>
      <c r="F29" s="144"/>
      <c r="G29" s="144"/>
      <c r="H29" s="144"/>
      <c r="I29" s="144"/>
      <c r="J29" s="144"/>
      <c r="K29" s="144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hidden="1" s="2" customFormat="1" ht="25.44" customHeight="1">
      <c r="A30" s="37"/>
      <c r="B30" s="43"/>
      <c r="C30" s="37"/>
      <c r="D30" s="145" t="s">
        <v>35</v>
      </c>
      <c r="E30" s="37"/>
      <c r="F30" s="37"/>
      <c r="G30" s="37"/>
      <c r="H30" s="37"/>
      <c r="I30" s="37"/>
      <c r="J30" s="146">
        <f>ROUND(J129,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hidden="1" s="2" customFormat="1" ht="6.96" customHeight="1">
      <c r="A31" s="37"/>
      <c r="B31" s="43"/>
      <c r="C31" s="37"/>
      <c r="D31" s="144"/>
      <c r="E31" s="144"/>
      <c r="F31" s="144"/>
      <c r="G31" s="144"/>
      <c r="H31" s="144"/>
      <c r="I31" s="144"/>
      <c r="J31" s="144"/>
      <c r="K31" s="14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hidden="1" s="2" customFormat="1" ht="14.4" customHeight="1">
      <c r="A32" s="37"/>
      <c r="B32" s="43"/>
      <c r="C32" s="37"/>
      <c r="D32" s="37"/>
      <c r="E32" s="37"/>
      <c r="F32" s="147" t="s">
        <v>37</v>
      </c>
      <c r="G32" s="37"/>
      <c r="H32" s="37"/>
      <c r="I32" s="147" t="s">
        <v>36</v>
      </c>
      <c r="J32" s="147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148" t="s">
        <v>39</v>
      </c>
      <c r="E33" s="135" t="s">
        <v>40</v>
      </c>
      <c r="F33" s="149">
        <f>ROUND((SUM(BE129:BE236)),  2)</f>
        <v>0</v>
      </c>
      <c r="G33" s="37"/>
      <c r="H33" s="37"/>
      <c r="I33" s="150">
        <v>0.20999999999999999</v>
      </c>
      <c r="J33" s="149">
        <f>ROUND(((SUM(BE129:BE236))*I33),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5" t="s">
        <v>41</v>
      </c>
      <c r="F34" s="149">
        <f>ROUND((SUM(BF129:BF236)),  2)</f>
        <v>0</v>
      </c>
      <c r="G34" s="37"/>
      <c r="H34" s="37"/>
      <c r="I34" s="150">
        <v>0.14999999999999999</v>
      </c>
      <c r="J34" s="149">
        <f>ROUND(((SUM(BF129:BF236))*I34),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5" t="s">
        <v>42</v>
      </c>
      <c r="F35" s="149">
        <f>ROUND((SUM(BG129:BG236)),  2)</f>
        <v>0</v>
      </c>
      <c r="G35" s="37"/>
      <c r="H35" s="37"/>
      <c r="I35" s="150">
        <v>0.20999999999999999</v>
      </c>
      <c r="J35" s="149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5" t="s">
        <v>43</v>
      </c>
      <c r="F36" s="149">
        <f>ROUND((SUM(BH129:BH236)),  2)</f>
        <v>0</v>
      </c>
      <c r="G36" s="37"/>
      <c r="H36" s="37"/>
      <c r="I36" s="150">
        <v>0.14999999999999999</v>
      </c>
      <c r="J36" s="149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5" t="s">
        <v>44</v>
      </c>
      <c r="F37" s="149">
        <f>ROUND((SUM(BI129:BI236)),  2)</f>
        <v>0</v>
      </c>
      <c r="G37" s="37"/>
      <c r="H37" s="37"/>
      <c r="I37" s="150">
        <v>0</v>
      </c>
      <c r="J37" s="149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25.44" customHeight="1">
      <c r="A39" s="37"/>
      <c r="B39" s="43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62"/>
      <c r="D50" s="158" t="s">
        <v>48</v>
      </c>
      <c r="E50" s="159"/>
      <c r="F50" s="159"/>
      <c r="G50" s="158" t="s">
        <v>49</v>
      </c>
      <c r="H50" s="159"/>
      <c r="I50" s="159"/>
      <c r="J50" s="159"/>
      <c r="K50" s="159"/>
      <c r="L50" s="6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7"/>
      <c r="B61" s="43"/>
      <c r="C61" s="37"/>
      <c r="D61" s="160" t="s">
        <v>50</v>
      </c>
      <c r="E61" s="161"/>
      <c r="F61" s="162" t="s">
        <v>51</v>
      </c>
      <c r="G61" s="160" t="s">
        <v>50</v>
      </c>
      <c r="H61" s="161"/>
      <c r="I61" s="161"/>
      <c r="J61" s="163" t="s">
        <v>51</v>
      </c>
      <c r="K61" s="161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7"/>
      <c r="B65" s="43"/>
      <c r="C65" s="37"/>
      <c r="D65" s="158" t="s">
        <v>52</v>
      </c>
      <c r="E65" s="164"/>
      <c r="F65" s="164"/>
      <c r="G65" s="158" t="s">
        <v>53</v>
      </c>
      <c r="H65" s="164"/>
      <c r="I65" s="164"/>
      <c r="J65" s="164"/>
      <c r="K65" s="164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7"/>
      <c r="B76" s="43"/>
      <c r="C76" s="37"/>
      <c r="D76" s="160" t="s">
        <v>50</v>
      </c>
      <c r="E76" s="161"/>
      <c r="F76" s="162" t="s">
        <v>51</v>
      </c>
      <c r="G76" s="160" t="s">
        <v>50</v>
      </c>
      <c r="H76" s="161"/>
      <c r="I76" s="161"/>
      <c r="J76" s="163" t="s">
        <v>51</v>
      </c>
      <c r="K76" s="161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hidden="1" s="2" customFormat="1" ht="14.4" customHeight="1">
      <c r="A77" s="37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hidden="1"/>
    <row r="79" hidden="1"/>
    <row r="80" hidden="1"/>
    <row r="81" hidden="1" s="2" customFormat="1" ht="6.96" customHeight="1">
      <c r="A81" s="37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hidden="1" s="2" customFormat="1" ht="24.96" customHeight="1">
      <c r="A82" s="37"/>
      <c r="B82" s="38"/>
      <c r="C82" s="22" t="s">
        <v>90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hidden="1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hidden="1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hidden="1" s="2" customFormat="1" ht="16.5" customHeight="1">
      <c r="A85" s="37"/>
      <c r="B85" s="38"/>
      <c r="C85" s="39"/>
      <c r="D85" s="39"/>
      <c r="E85" s="169" t="str">
        <f>E7</f>
        <v>Oprava střešní krytiny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hidden="1" s="2" customFormat="1" ht="12" customHeight="1">
      <c r="A86" s="37"/>
      <c r="B86" s="38"/>
      <c r="C86" s="31" t="s">
        <v>87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hidden="1" s="2" customFormat="1" ht="16.5" customHeight="1">
      <c r="A87" s="37"/>
      <c r="B87" s="38"/>
      <c r="C87" s="39"/>
      <c r="D87" s="39"/>
      <c r="E87" s="75" t="str">
        <f>E9</f>
        <v>01 - Střecha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hidden="1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hidden="1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29. 9. 2021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hidden="1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hidden="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Statutární Město Frýdek-Místek</v>
      </c>
      <c r="G91" s="39"/>
      <c r="H91" s="39"/>
      <c r="I91" s="31" t="s">
        <v>30</v>
      </c>
      <c r="J91" s="35" t="str">
        <f>E21</f>
        <v>Ing. Robert Buďo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hidden="1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Robert Buďo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hidden="1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hidden="1" s="2" customFormat="1" ht="29.28" customHeight="1">
      <c r="A94" s="37"/>
      <c r="B94" s="38"/>
      <c r="C94" s="170" t="s">
        <v>91</v>
      </c>
      <c r="D94" s="171"/>
      <c r="E94" s="171"/>
      <c r="F94" s="171"/>
      <c r="G94" s="171"/>
      <c r="H94" s="171"/>
      <c r="I94" s="171"/>
      <c r="J94" s="172" t="s">
        <v>92</v>
      </c>
      <c r="K94" s="171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hidden="1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hidden="1" s="2" customFormat="1" ht="22.8" customHeight="1">
      <c r="A96" s="37"/>
      <c r="B96" s="38"/>
      <c r="C96" s="173" t="s">
        <v>93</v>
      </c>
      <c r="D96" s="39"/>
      <c r="E96" s="39"/>
      <c r="F96" s="39"/>
      <c r="G96" s="39"/>
      <c r="H96" s="39"/>
      <c r="I96" s="39"/>
      <c r="J96" s="109">
        <f>J129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94</v>
      </c>
    </row>
    <row r="97" hidden="1" s="9" customFormat="1" ht="24.96" customHeight="1">
      <c r="A97" s="9"/>
      <c r="B97" s="174"/>
      <c r="C97" s="175"/>
      <c r="D97" s="176" t="s">
        <v>95</v>
      </c>
      <c r="E97" s="177"/>
      <c r="F97" s="177"/>
      <c r="G97" s="177"/>
      <c r="H97" s="177"/>
      <c r="I97" s="177"/>
      <c r="J97" s="178">
        <f>J130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0"/>
      <c r="C98" s="181"/>
      <c r="D98" s="182" t="s">
        <v>96</v>
      </c>
      <c r="E98" s="183"/>
      <c r="F98" s="183"/>
      <c r="G98" s="183"/>
      <c r="H98" s="183"/>
      <c r="I98" s="183"/>
      <c r="J98" s="184">
        <f>J131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0"/>
      <c r="C99" s="181"/>
      <c r="D99" s="182" t="s">
        <v>97</v>
      </c>
      <c r="E99" s="183"/>
      <c r="F99" s="183"/>
      <c r="G99" s="183"/>
      <c r="H99" s="183"/>
      <c r="I99" s="183"/>
      <c r="J99" s="184">
        <f>J134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0"/>
      <c r="C100" s="181"/>
      <c r="D100" s="182" t="s">
        <v>98</v>
      </c>
      <c r="E100" s="183"/>
      <c r="F100" s="183"/>
      <c r="G100" s="183"/>
      <c r="H100" s="183"/>
      <c r="I100" s="183"/>
      <c r="J100" s="184">
        <f>J137</f>
        <v>0</v>
      </c>
      <c r="K100" s="181"/>
      <c r="L100" s="18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0"/>
      <c r="C101" s="181"/>
      <c r="D101" s="182" t="s">
        <v>99</v>
      </c>
      <c r="E101" s="183"/>
      <c r="F101" s="183"/>
      <c r="G101" s="183"/>
      <c r="H101" s="183"/>
      <c r="I101" s="183"/>
      <c r="J101" s="184">
        <f>J151</f>
        <v>0</v>
      </c>
      <c r="K101" s="181"/>
      <c r="L101" s="18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74"/>
      <c r="C102" s="175"/>
      <c r="D102" s="176" t="s">
        <v>100</v>
      </c>
      <c r="E102" s="177"/>
      <c r="F102" s="177"/>
      <c r="G102" s="177"/>
      <c r="H102" s="177"/>
      <c r="I102" s="177"/>
      <c r="J102" s="178">
        <f>J154</f>
        <v>0</v>
      </c>
      <c r="K102" s="175"/>
      <c r="L102" s="17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10" customFormat="1" ht="19.92" customHeight="1">
      <c r="A103" s="10"/>
      <c r="B103" s="180"/>
      <c r="C103" s="181"/>
      <c r="D103" s="182" t="s">
        <v>101</v>
      </c>
      <c r="E103" s="183"/>
      <c r="F103" s="183"/>
      <c r="G103" s="183"/>
      <c r="H103" s="183"/>
      <c r="I103" s="183"/>
      <c r="J103" s="184">
        <f>J155</f>
        <v>0</v>
      </c>
      <c r="K103" s="181"/>
      <c r="L103" s="18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0"/>
      <c r="C104" s="181"/>
      <c r="D104" s="182" t="s">
        <v>102</v>
      </c>
      <c r="E104" s="183"/>
      <c r="F104" s="183"/>
      <c r="G104" s="183"/>
      <c r="H104" s="183"/>
      <c r="I104" s="183"/>
      <c r="J104" s="184">
        <f>J156</f>
        <v>0</v>
      </c>
      <c r="K104" s="181"/>
      <c r="L104" s="18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0"/>
      <c r="C105" s="181"/>
      <c r="D105" s="182" t="s">
        <v>103</v>
      </c>
      <c r="E105" s="183"/>
      <c r="F105" s="183"/>
      <c r="G105" s="183"/>
      <c r="H105" s="183"/>
      <c r="I105" s="183"/>
      <c r="J105" s="184">
        <f>J197</f>
        <v>0</v>
      </c>
      <c r="K105" s="181"/>
      <c r="L105" s="18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0"/>
      <c r="C106" s="181"/>
      <c r="D106" s="182" t="s">
        <v>104</v>
      </c>
      <c r="E106" s="183"/>
      <c r="F106" s="183"/>
      <c r="G106" s="183"/>
      <c r="H106" s="183"/>
      <c r="I106" s="183"/>
      <c r="J106" s="184">
        <f>J204</f>
        <v>0</v>
      </c>
      <c r="K106" s="181"/>
      <c r="L106" s="18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0"/>
      <c r="C107" s="181"/>
      <c r="D107" s="182" t="s">
        <v>105</v>
      </c>
      <c r="E107" s="183"/>
      <c r="F107" s="183"/>
      <c r="G107" s="183"/>
      <c r="H107" s="183"/>
      <c r="I107" s="183"/>
      <c r="J107" s="184">
        <f>J210</f>
        <v>0</v>
      </c>
      <c r="K107" s="181"/>
      <c r="L107" s="18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9" customFormat="1" ht="24.96" customHeight="1">
      <c r="A108" s="9"/>
      <c r="B108" s="174"/>
      <c r="C108" s="175"/>
      <c r="D108" s="176" t="s">
        <v>106</v>
      </c>
      <c r="E108" s="177"/>
      <c r="F108" s="177"/>
      <c r="G108" s="177"/>
      <c r="H108" s="177"/>
      <c r="I108" s="177"/>
      <c r="J108" s="178">
        <f>J223</f>
        <v>0</v>
      </c>
      <c r="K108" s="175"/>
      <c r="L108" s="17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10" customFormat="1" ht="19.92" customHeight="1">
      <c r="A109" s="10"/>
      <c r="B109" s="180"/>
      <c r="C109" s="181"/>
      <c r="D109" s="182" t="s">
        <v>107</v>
      </c>
      <c r="E109" s="183"/>
      <c r="F109" s="183"/>
      <c r="G109" s="183"/>
      <c r="H109" s="183"/>
      <c r="I109" s="183"/>
      <c r="J109" s="184">
        <f>J224</f>
        <v>0</v>
      </c>
      <c r="K109" s="181"/>
      <c r="L109" s="18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hidden="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hidden="1"/>
    <row r="113" hidden="1"/>
    <row r="114" hidden="1"/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108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9"/>
      <c r="D119" s="39"/>
      <c r="E119" s="169" t="str">
        <f>E7</f>
        <v>Oprava střešní krytiny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87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9"/>
      <c r="D121" s="39"/>
      <c r="E121" s="75" t="str">
        <f>E9</f>
        <v>01 - Střecha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20</v>
      </c>
      <c r="D123" s="39"/>
      <c r="E123" s="39"/>
      <c r="F123" s="26" t="str">
        <f>F12</f>
        <v xml:space="preserve"> </v>
      </c>
      <c r="G123" s="39"/>
      <c r="H123" s="39"/>
      <c r="I123" s="31" t="s">
        <v>22</v>
      </c>
      <c r="J123" s="78" t="str">
        <f>IF(J12="","",J12)</f>
        <v>29. 9. 2021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24</v>
      </c>
      <c r="D125" s="39"/>
      <c r="E125" s="39"/>
      <c r="F125" s="26" t="str">
        <f>E15</f>
        <v>Statutární Město Frýdek-Místek</v>
      </c>
      <c r="G125" s="39"/>
      <c r="H125" s="39"/>
      <c r="I125" s="31" t="s">
        <v>30</v>
      </c>
      <c r="J125" s="35" t="str">
        <f>E21</f>
        <v>Ing. Robert Buďo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28</v>
      </c>
      <c r="D126" s="39"/>
      <c r="E126" s="39"/>
      <c r="F126" s="26" t="str">
        <f>IF(E18="","",E18)</f>
        <v>Vyplň údaj</v>
      </c>
      <c r="G126" s="39"/>
      <c r="H126" s="39"/>
      <c r="I126" s="31" t="s">
        <v>33</v>
      </c>
      <c r="J126" s="35" t="str">
        <f>E24</f>
        <v>Ing. Robert Buďo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86"/>
      <c r="B128" s="187"/>
      <c r="C128" s="188" t="s">
        <v>109</v>
      </c>
      <c r="D128" s="189" t="s">
        <v>60</v>
      </c>
      <c r="E128" s="189" t="s">
        <v>56</v>
      </c>
      <c r="F128" s="189" t="s">
        <v>57</v>
      </c>
      <c r="G128" s="189" t="s">
        <v>110</v>
      </c>
      <c r="H128" s="189" t="s">
        <v>111</v>
      </c>
      <c r="I128" s="189" t="s">
        <v>112</v>
      </c>
      <c r="J128" s="190" t="s">
        <v>92</v>
      </c>
      <c r="K128" s="191" t="s">
        <v>113</v>
      </c>
      <c r="L128" s="192"/>
      <c r="M128" s="99" t="s">
        <v>1</v>
      </c>
      <c r="N128" s="100" t="s">
        <v>39</v>
      </c>
      <c r="O128" s="100" t="s">
        <v>114</v>
      </c>
      <c r="P128" s="100" t="s">
        <v>115</v>
      </c>
      <c r="Q128" s="100" t="s">
        <v>116</v>
      </c>
      <c r="R128" s="100" t="s">
        <v>117</v>
      </c>
      <c r="S128" s="100" t="s">
        <v>118</v>
      </c>
      <c r="T128" s="101" t="s">
        <v>119</v>
      </c>
      <c r="U128" s="186"/>
      <c r="V128" s="186"/>
      <c r="W128" s="186"/>
      <c r="X128" s="186"/>
      <c r="Y128" s="186"/>
      <c r="Z128" s="186"/>
      <c r="AA128" s="186"/>
      <c r="AB128" s="186"/>
      <c r="AC128" s="186"/>
      <c r="AD128" s="186"/>
      <c r="AE128" s="186"/>
    </row>
    <row r="129" s="2" customFormat="1" ht="22.8" customHeight="1">
      <c r="A129" s="37"/>
      <c r="B129" s="38"/>
      <c r="C129" s="106" t="s">
        <v>120</v>
      </c>
      <c r="D129" s="39"/>
      <c r="E129" s="39"/>
      <c r="F129" s="39"/>
      <c r="G129" s="39"/>
      <c r="H129" s="39"/>
      <c r="I129" s="39"/>
      <c r="J129" s="193">
        <f>BK129</f>
        <v>0</v>
      </c>
      <c r="K129" s="39"/>
      <c r="L129" s="43"/>
      <c r="M129" s="102"/>
      <c r="N129" s="194"/>
      <c r="O129" s="103"/>
      <c r="P129" s="195">
        <f>P130+P154+P223</f>
        <v>0</v>
      </c>
      <c r="Q129" s="103"/>
      <c r="R129" s="195">
        <f>R130+R154+R223</f>
        <v>16.315537299999999</v>
      </c>
      <c r="S129" s="103"/>
      <c r="T129" s="196">
        <f>T130+T154+T223</f>
        <v>2.3573485000000001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74</v>
      </c>
      <c r="AU129" s="16" t="s">
        <v>94</v>
      </c>
      <c r="BK129" s="197">
        <f>BK130+BK154+BK223</f>
        <v>0</v>
      </c>
    </row>
    <row r="130" s="12" customFormat="1" ht="25.92" customHeight="1">
      <c r="A130" s="12"/>
      <c r="B130" s="198"/>
      <c r="C130" s="199"/>
      <c r="D130" s="200" t="s">
        <v>74</v>
      </c>
      <c r="E130" s="201" t="s">
        <v>121</v>
      </c>
      <c r="F130" s="201" t="s">
        <v>122</v>
      </c>
      <c r="G130" s="199"/>
      <c r="H130" s="199"/>
      <c r="I130" s="202"/>
      <c r="J130" s="203">
        <f>BK130</f>
        <v>0</v>
      </c>
      <c r="K130" s="199"/>
      <c r="L130" s="204"/>
      <c r="M130" s="205"/>
      <c r="N130" s="206"/>
      <c r="O130" s="206"/>
      <c r="P130" s="207">
        <f>P131+P134+P137+P151</f>
        <v>0</v>
      </c>
      <c r="Q130" s="206"/>
      <c r="R130" s="207">
        <f>R131+R134+R137+R151</f>
        <v>0.15423000000000003</v>
      </c>
      <c r="S130" s="206"/>
      <c r="T130" s="208">
        <f>T131+T134+T137+T151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9" t="s">
        <v>83</v>
      </c>
      <c r="AT130" s="210" t="s">
        <v>74</v>
      </c>
      <c r="AU130" s="210" t="s">
        <v>75</v>
      </c>
      <c r="AY130" s="209" t="s">
        <v>123</v>
      </c>
      <c r="BK130" s="211">
        <f>BK131+BK134+BK137+BK151</f>
        <v>0</v>
      </c>
    </row>
    <row r="131" s="12" customFormat="1" ht="22.8" customHeight="1">
      <c r="A131" s="12"/>
      <c r="B131" s="198"/>
      <c r="C131" s="199"/>
      <c r="D131" s="200" t="s">
        <v>74</v>
      </c>
      <c r="E131" s="212" t="s">
        <v>124</v>
      </c>
      <c r="F131" s="212" t="s">
        <v>125</v>
      </c>
      <c r="G131" s="199"/>
      <c r="H131" s="199"/>
      <c r="I131" s="202"/>
      <c r="J131" s="213">
        <f>BK131</f>
        <v>0</v>
      </c>
      <c r="K131" s="199"/>
      <c r="L131" s="204"/>
      <c r="M131" s="205"/>
      <c r="N131" s="206"/>
      <c r="O131" s="206"/>
      <c r="P131" s="207">
        <f>SUM(P132:P133)</f>
        <v>0</v>
      </c>
      <c r="Q131" s="206"/>
      <c r="R131" s="207">
        <f>SUM(R132:R133)</f>
        <v>0.0042300000000000003</v>
      </c>
      <c r="S131" s="206"/>
      <c r="T131" s="208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9" t="s">
        <v>83</v>
      </c>
      <c r="AT131" s="210" t="s">
        <v>74</v>
      </c>
      <c r="AU131" s="210" t="s">
        <v>83</v>
      </c>
      <c r="AY131" s="209" t="s">
        <v>123</v>
      </c>
      <c r="BK131" s="211">
        <f>SUM(BK132:BK133)</f>
        <v>0</v>
      </c>
    </row>
    <row r="132" s="2" customFormat="1" ht="16.5" customHeight="1">
      <c r="A132" s="37"/>
      <c r="B132" s="38"/>
      <c r="C132" s="214" t="s">
        <v>126</v>
      </c>
      <c r="D132" s="214" t="s">
        <v>127</v>
      </c>
      <c r="E132" s="215" t="s">
        <v>128</v>
      </c>
      <c r="F132" s="216" t="s">
        <v>129</v>
      </c>
      <c r="G132" s="217" t="s">
        <v>130</v>
      </c>
      <c r="H132" s="218">
        <v>1</v>
      </c>
      <c r="I132" s="219"/>
      <c r="J132" s="220">
        <f>ROUND(I132*H132,2)</f>
        <v>0</v>
      </c>
      <c r="K132" s="221"/>
      <c r="L132" s="43"/>
      <c r="M132" s="222" t="s">
        <v>1</v>
      </c>
      <c r="N132" s="223" t="s">
        <v>40</v>
      </c>
      <c r="O132" s="90"/>
      <c r="P132" s="224">
        <f>O132*H132</f>
        <v>0</v>
      </c>
      <c r="Q132" s="224">
        <v>0.0042300000000000003</v>
      </c>
      <c r="R132" s="224">
        <f>Q132*H132</f>
        <v>0.0042300000000000003</v>
      </c>
      <c r="S132" s="224">
        <v>0</v>
      </c>
      <c r="T132" s="22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6" t="s">
        <v>131</v>
      </c>
      <c r="AT132" s="226" t="s">
        <v>127</v>
      </c>
      <c r="AU132" s="226" t="s">
        <v>85</v>
      </c>
      <c r="AY132" s="16" t="s">
        <v>123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6" t="s">
        <v>83</v>
      </c>
      <c r="BK132" s="227">
        <f>ROUND(I132*H132,2)</f>
        <v>0</v>
      </c>
      <c r="BL132" s="16" t="s">
        <v>131</v>
      </c>
      <c r="BM132" s="226" t="s">
        <v>132</v>
      </c>
    </row>
    <row r="133" s="2" customFormat="1">
      <c r="A133" s="37"/>
      <c r="B133" s="38"/>
      <c r="C133" s="39"/>
      <c r="D133" s="228" t="s">
        <v>133</v>
      </c>
      <c r="E133" s="39"/>
      <c r="F133" s="229" t="s">
        <v>134</v>
      </c>
      <c r="G133" s="39"/>
      <c r="H133" s="39"/>
      <c r="I133" s="230"/>
      <c r="J133" s="39"/>
      <c r="K133" s="39"/>
      <c r="L133" s="43"/>
      <c r="M133" s="231"/>
      <c r="N133" s="232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133</v>
      </c>
      <c r="AU133" s="16" t="s">
        <v>85</v>
      </c>
    </row>
    <row r="134" s="12" customFormat="1" ht="22.8" customHeight="1">
      <c r="A134" s="12"/>
      <c r="B134" s="198"/>
      <c r="C134" s="199"/>
      <c r="D134" s="200" t="s">
        <v>74</v>
      </c>
      <c r="E134" s="212" t="s">
        <v>135</v>
      </c>
      <c r="F134" s="212" t="s">
        <v>136</v>
      </c>
      <c r="G134" s="199"/>
      <c r="H134" s="199"/>
      <c r="I134" s="202"/>
      <c r="J134" s="213">
        <f>BK134</f>
        <v>0</v>
      </c>
      <c r="K134" s="199"/>
      <c r="L134" s="204"/>
      <c r="M134" s="205"/>
      <c r="N134" s="206"/>
      <c r="O134" s="206"/>
      <c r="P134" s="207">
        <f>SUM(P135:P136)</f>
        <v>0</v>
      </c>
      <c r="Q134" s="206"/>
      <c r="R134" s="207">
        <f>SUM(R135:R136)</f>
        <v>0.15000000000000002</v>
      </c>
      <c r="S134" s="206"/>
      <c r="T134" s="208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9" t="s">
        <v>83</v>
      </c>
      <c r="AT134" s="210" t="s">
        <v>74</v>
      </c>
      <c r="AU134" s="210" t="s">
        <v>83</v>
      </c>
      <c r="AY134" s="209" t="s">
        <v>123</v>
      </c>
      <c r="BK134" s="211">
        <f>SUM(BK135:BK136)</f>
        <v>0</v>
      </c>
    </row>
    <row r="135" s="2" customFormat="1" ht="37.8" customHeight="1">
      <c r="A135" s="37"/>
      <c r="B135" s="38"/>
      <c r="C135" s="214" t="s">
        <v>137</v>
      </c>
      <c r="D135" s="214" t="s">
        <v>127</v>
      </c>
      <c r="E135" s="215" t="s">
        <v>138</v>
      </c>
      <c r="F135" s="216" t="s">
        <v>139</v>
      </c>
      <c r="G135" s="217" t="s">
        <v>140</v>
      </c>
      <c r="H135" s="218">
        <v>6</v>
      </c>
      <c r="I135" s="219"/>
      <c r="J135" s="220">
        <f>ROUND(I135*H135,2)</f>
        <v>0</v>
      </c>
      <c r="K135" s="221"/>
      <c r="L135" s="43"/>
      <c r="M135" s="222" t="s">
        <v>1</v>
      </c>
      <c r="N135" s="223" t="s">
        <v>40</v>
      </c>
      <c r="O135" s="90"/>
      <c r="P135" s="224">
        <f>O135*H135</f>
        <v>0</v>
      </c>
      <c r="Q135" s="224">
        <v>0.025000000000000001</v>
      </c>
      <c r="R135" s="224">
        <f>Q135*H135</f>
        <v>0.15000000000000002</v>
      </c>
      <c r="S135" s="224">
        <v>0</v>
      </c>
      <c r="T135" s="22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6" t="s">
        <v>131</v>
      </c>
      <c r="AT135" s="226" t="s">
        <v>127</v>
      </c>
      <c r="AU135" s="226" t="s">
        <v>85</v>
      </c>
      <c r="AY135" s="16" t="s">
        <v>123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6" t="s">
        <v>83</v>
      </c>
      <c r="BK135" s="227">
        <f>ROUND(I135*H135,2)</f>
        <v>0</v>
      </c>
      <c r="BL135" s="16" t="s">
        <v>131</v>
      </c>
      <c r="BM135" s="226" t="s">
        <v>141</v>
      </c>
    </row>
    <row r="136" s="2" customFormat="1">
      <c r="A136" s="37"/>
      <c r="B136" s="38"/>
      <c r="C136" s="39"/>
      <c r="D136" s="228" t="s">
        <v>133</v>
      </c>
      <c r="E136" s="39"/>
      <c r="F136" s="229" t="s">
        <v>142</v>
      </c>
      <c r="G136" s="39"/>
      <c r="H136" s="39"/>
      <c r="I136" s="230"/>
      <c r="J136" s="39"/>
      <c r="K136" s="39"/>
      <c r="L136" s="43"/>
      <c r="M136" s="231"/>
      <c r="N136" s="232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133</v>
      </c>
      <c r="AU136" s="16" t="s">
        <v>85</v>
      </c>
    </row>
    <row r="137" s="12" customFormat="1" ht="22.8" customHeight="1">
      <c r="A137" s="12"/>
      <c r="B137" s="198"/>
      <c r="C137" s="199"/>
      <c r="D137" s="200" t="s">
        <v>74</v>
      </c>
      <c r="E137" s="212" t="s">
        <v>143</v>
      </c>
      <c r="F137" s="212" t="s">
        <v>144</v>
      </c>
      <c r="G137" s="199"/>
      <c r="H137" s="199"/>
      <c r="I137" s="202"/>
      <c r="J137" s="213">
        <f>BK137</f>
        <v>0</v>
      </c>
      <c r="K137" s="199"/>
      <c r="L137" s="204"/>
      <c r="M137" s="205"/>
      <c r="N137" s="206"/>
      <c r="O137" s="206"/>
      <c r="P137" s="207">
        <f>SUM(P138:P150)</f>
        <v>0</v>
      </c>
      <c r="Q137" s="206"/>
      <c r="R137" s="207">
        <f>SUM(R138:R150)</f>
        <v>0</v>
      </c>
      <c r="S137" s="206"/>
      <c r="T137" s="208">
        <f>SUM(T138:T150)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9" t="s">
        <v>83</v>
      </c>
      <c r="AT137" s="210" t="s">
        <v>74</v>
      </c>
      <c r="AU137" s="210" t="s">
        <v>83</v>
      </c>
      <c r="AY137" s="209" t="s">
        <v>123</v>
      </c>
      <c r="BK137" s="211">
        <f>SUM(BK138:BK150)</f>
        <v>0</v>
      </c>
    </row>
    <row r="138" s="2" customFormat="1" ht="24.15" customHeight="1">
      <c r="A138" s="37"/>
      <c r="B138" s="38"/>
      <c r="C138" s="214" t="s">
        <v>145</v>
      </c>
      <c r="D138" s="214" t="s">
        <v>127</v>
      </c>
      <c r="E138" s="215" t="s">
        <v>146</v>
      </c>
      <c r="F138" s="216" t="s">
        <v>147</v>
      </c>
      <c r="G138" s="217" t="s">
        <v>148</v>
      </c>
      <c r="H138" s="218">
        <v>2.3570000000000002</v>
      </c>
      <c r="I138" s="219"/>
      <c r="J138" s="220">
        <f>ROUND(I138*H138,2)</f>
        <v>0</v>
      </c>
      <c r="K138" s="221"/>
      <c r="L138" s="43"/>
      <c r="M138" s="222" t="s">
        <v>1</v>
      </c>
      <c r="N138" s="223" t="s">
        <v>40</v>
      </c>
      <c r="O138" s="90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6" t="s">
        <v>131</v>
      </c>
      <c r="AT138" s="226" t="s">
        <v>127</v>
      </c>
      <c r="AU138" s="226" t="s">
        <v>85</v>
      </c>
      <c r="AY138" s="16" t="s">
        <v>123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6" t="s">
        <v>83</v>
      </c>
      <c r="BK138" s="227">
        <f>ROUND(I138*H138,2)</f>
        <v>0</v>
      </c>
      <c r="BL138" s="16" t="s">
        <v>131</v>
      </c>
      <c r="BM138" s="226" t="s">
        <v>149</v>
      </c>
    </row>
    <row r="139" s="2" customFormat="1">
      <c r="A139" s="37"/>
      <c r="B139" s="38"/>
      <c r="C139" s="39"/>
      <c r="D139" s="228" t="s">
        <v>133</v>
      </c>
      <c r="E139" s="39"/>
      <c r="F139" s="229" t="s">
        <v>150</v>
      </c>
      <c r="G139" s="39"/>
      <c r="H139" s="39"/>
      <c r="I139" s="230"/>
      <c r="J139" s="39"/>
      <c r="K139" s="39"/>
      <c r="L139" s="43"/>
      <c r="M139" s="231"/>
      <c r="N139" s="232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133</v>
      </c>
      <c r="AU139" s="16" t="s">
        <v>85</v>
      </c>
    </row>
    <row r="140" s="2" customFormat="1" ht="33" customHeight="1">
      <c r="A140" s="37"/>
      <c r="B140" s="38"/>
      <c r="C140" s="214" t="s">
        <v>151</v>
      </c>
      <c r="D140" s="214" t="s">
        <v>127</v>
      </c>
      <c r="E140" s="215" t="s">
        <v>152</v>
      </c>
      <c r="F140" s="216" t="s">
        <v>153</v>
      </c>
      <c r="G140" s="217" t="s">
        <v>148</v>
      </c>
      <c r="H140" s="218">
        <v>2.3570000000000002</v>
      </c>
      <c r="I140" s="219"/>
      <c r="J140" s="220">
        <f>ROUND(I140*H140,2)</f>
        <v>0</v>
      </c>
      <c r="K140" s="221"/>
      <c r="L140" s="43"/>
      <c r="M140" s="222" t="s">
        <v>1</v>
      </c>
      <c r="N140" s="223" t="s">
        <v>40</v>
      </c>
      <c r="O140" s="90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6" t="s">
        <v>131</v>
      </c>
      <c r="AT140" s="226" t="s">
        <v>127</v>
      </c>
      <c r="AU140" s="226" t="s">
        <v>85</v>
      </c>
      <c r="AY140" s="16" t="s">
        <v>123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6" t="s">
        <v>83</v>
      </c>
      <c r="BK140" s="227">
        <f>ROUND(I140*H140,2)</f>
        <v>0</v>
      </c>
      <c r="BL140" s="16" t="s">
        <v>131</v>
      </c>
      <c r="BM140" s="226" t="s">
        <v>154</v>
      </c>
    </row>
    <row r="141" s="2" customFormat="1">
      <c r="A141" s="37"/>
      <c r="B141" s="38"/>
      <c r="C141" s="39"/>
      <c r="D141" s="228" t="s">
        <v>133</v>
      </c>
      <c r="E141" s="39"/>
      <c r="F141" s="229" t="s">
        <v>155</v>
      </c>
      <c r="G141" s="39"/>
      <c r="H141" s="39"/>
      <c r="I141" s="230"/>
      <c r="J141" s="39"/>
      <c r="K141" s="39"/>
      <c r="L141" s="43"/>
      <c r="M141" s="231"/>
      <c r="N141" s="232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133</v>
      </c>
      <c r="AU141" s="16" t="s">
        <v>85</v>
      </c>
    </row>
    <row r="142" s="2" customFormat="1" ht="24.15" customHeight="1">
      <c r="A142" s="37"/>
      <c r="B142" s="38"/>
      <c r="C142" s="214" t="s">
        <v>156</v>
      </c>
      <c r="D142" s="214" t="s">
        <v>127</v>
      </c>
      <c r="E142" s="215" t="s">
        <v>157</v>
      </c>
      <c r="F142" s="216" t="s">
        <v>158</v>
      </c>
      <c r="G142" s="217" t="s">
        <v>148</v>
      </c>
      <c r="H142" s="218">
        <v>2.3570000000000002</v>
      </c>
      <c r="I142" s="219"/>
      <c r="J142" s="220">
        <f>ROUND(I142*H142,2)</f>
        <v>0</v>
      </c>
      <c r="K142" s="221"/>
      <c r="L142" s="43"/>
      <c r="M142" s="222" t="s">
        <v>1</v>
      </c>
      <c r="N142" s="223" t="s">
        <v>40</v>
      </c>
      <c r="O142" s="90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6" t="s">
        <v>131</v>
      </c>
      <c r="AT142" s="226" t="s">
        <v>127</v>
      </c>
      <c r="AU142" s="226" t="s">
        <v>85</v>
      </c>
      <c r="AY142" s="16" t="s">
        <v>123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6" t="s">
        <v>83</v>
      </c>
      <c r="BK142" s="227">
        <f>ROUND(I142*H142,2)</f>
        <v>0</v>
      </c>
      <c r="BL142" s="16" t="s">
        <v>131</v>
      </c>
      <c r="BM142" s="226" t="s">
        <v>159</v>
      </c>
    </row>
    <row r="143" s="2" customFormat="1">
      <c r="A143" s="37"/>
      <c r="B143" s="38"/>
      <c r="C143" s="39"/>
      <c r="D143" s="228" t="s">
        <v>133</v>
      </c>
      <c r="E143" s="39"/>
      <c r="F143" s="229" t="s">
        <v>160</v>
      </c>
      <c r="G143" s="39"/>
      <c r="H143" s="39"/>
      <c r="I143" s="230"/>
      <c r="J143" s="39"/>
      <c r="K143" s="39"/>
      <c r="L143" s="43"/>
      <c r="M143" s="231"/>
      <c r="N143" s="232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133</v>
      </c>
      <c r="AU143" s="16" t="s">
        <v>85</v>
      </c>
    </row>
    <row r="144" s="2" customFormat="1" ht="24.15" customHeight="1">
      <c r="A144" s="37"/>
      <c r="B144" s="38"/>
      <c r="C144" s="214" t="s">
        <v>161</v>
      </c>
      <c r="D144" s="214" t="s">
        <v>127</v>
      </c>
      <c r="E144" s="215" t="s">
        <v>162</v>
      </c>
      <c r="F144" s="216" t="s">
        <v>163</v>
      </c>
      <c r="G144" s="217" t="s">
        <v>148</v>
      </c>
      <c r="H144" s="218">
        <v>28.283999999999999</v>
      </c>
      <c r="I144" s="219"/>
      <c r="J144" s="220">
        <f>ROUND(I144*H144,2)</f>
        <v>0</v>
      </c>
      <c r="K144" s="221"/>
      <c r="L144" s="43"/>
      <c r="M144" s="222" t="s">
        <v>1</v>
      </c>
      <c r="N144" s="223" t="s">
        <v>40</v>
      </c>
      <c r="O144" s="90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6" t="s">
        <v>131</v>
      </c>
      <c r="AT144" s="226" t="s">
        <v>127</v>
      </c>
      <c r="AU144" s="226" t="s">
        <v>85</v>
      </c>
      <c r="AY144" s="16" t="s">
        <v>123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6" t="s">
        <v>83</v>
      </c>
      <c r="BK144" s="227">
        <f>ROUND(I144*H144,2)</f>
        <v>0</v>
      </c>
      <c r="BL144" s="16" t="s">
        <v>131</v>
      </c>
      <c r="BM144" s="226" t="s">
        <v>164</v>
      </c>
    </row>
    <row r="145" s="2" customFormat="1">
      <c r="A145" s="37"/>
      <c r="B145" s="38"/>
      <c r="C145" s="39"/>
      <c r="D145" s="228" t="s">
        <v>133</v>
      </c>
      <c r="E145" s="39"/>
      <c r="F145" s="229" t="s">
        <v>165</v>
      </c>
      <c r="G145" s="39"/>
      <c r="H145" s="39"/>
      <c r="I145" s="230"/>
      <c r="J145" s="39"/>
      <c r="K145" s="39"/>
      <c r="L145" s="43"/>
      <c r="M145" s="231"/>
      <c r="N145" s="232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133</v>
      </c>
      <c r="AU145" s="16" t="s">
        <v>85</v>
      </c>
    </row>
    <row r="146" s="13" customFormat="1">
      <c r="A146" s="13"/>
      <c r="B146" s="233"/>
      <c r="C146" s="234"/>
      <c r="D146" s="228" t="s">
        <v>166</v>
      </c>
      <c r="E146" s="234"/>
      <c r="F146" s="235" t="s">
        <v>167</v>
      </c>
      <c r="G146" s="234"/>
      <c r="H146" s="236">
        <v>28.283999999999999</v>
      </c>
      <c r="I146" s="237"/>
      <c r="J146" s="234"/>
      <c r="K146" s="234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166</v>
      </c>
      <c r="AU146" s="242" t="s">
        <v>85</v>
      </c>
      <c r="AV146" s="13" t="s">
        <v>85</v>
      </c>
      <c r="AW146" s="13" t="s">
        <v>4</v>
      </c>
      <c r="AX146" s="13" t="s">
        <v>83</v>
      </c>
      <c r="AY146" s="242" t="s">
        <v>123</v>
      </c>
    </row>
    <row r="147" s="2" customFormat="1" ht="33" customHeight="1">
      <c r="A147" s="37"/>
      <c r="B147" s="38"/>
      <c r="C147" s="214" t="s">
        <v>168</v>
      </c>
      <c r="D147" s="214" t="s">
        <v>127</v>
      </c>
      <c r="E147" s="215" t="s">
        <v>169</v>
      </c>
      <c r="F147" s="216" t="s">
        <v>170</v>
      </c>
      <c r="G147" s="217" t="s">
        <v>148</v>
      </c>
      <c r="H147" s="218">
        <v>0.45800000000000002</v>
      </c>
      <c r="I147" s="219"/>
      <c r="J147" s="220">
        <f>ROUND(I147*H147,2)</f>
        <v>0</v>
      </c>
      <c r="K147" s="221"/>
      <c r="L147" s="43"/>
      <c r="M147" s="222" t="s">
        <v>1</v>
      </c>
      <c r="N147" s="223" t="s">
        <v>40</v>
      </c>
      <c r="O147" s="90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6" t="s">
        <v>131</v>
      </c>
      <c r="AT147" s="226" t="s">
        <v>127</v>
      </c>
      <c r="AU147" s="226" t="s">
        <v>85</v>
      </c>
      <c r="AY147" s="16" t="s">
        <v>123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6" t="s">
        <v>83</v>
      </c>
      <c r="BK147" s="227">
        <f>ROUND(I147*H147,2)</f>
        <v>0</v>
      </c>
      <c r="BL147" s="16" t="s">
        <v>131</v>
      </c>
      <c r="BM147" s="226" t="s">
        <v>171</v>
      </c>
    </row>
    <row r="148" s="2" customFormat="1">
      <c r="A148" s="37"/>
      <c r="B148" s="38"/>
      <c r="C148" s="39"/>
      <c r="D148" s="228" t="s">
        <v>133</v>
      </c>
      <c r="E148" s="39"/>
      <c r="F148" s="229" t="s">
        <v>172</v>
      </c>
      <c r="G148" s="39"/>
      <c r="H148" s="39"/>
      <c r="I148" s="230"/>
      <c r="J148" s="39"/>
      <c r="K148" s="39"/>
      <c r="L148" s="43"/>
      <c r="M148" s="231"/>
      <c r="N148" s="232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133</v>
      </c>
      <c r="AU148" s="16" t="s">
        <v>85</v>
      </c>
    </row>
    <row r="149" s="2" customFormat="1" ht="33" customHeight="1">
      <c r="A149" s="37"/>
      <c r="B149" s="38"/>
      <c r="C149" s="214" t="s">
        <v>173</v>
      </c>
      <c r="D149" s="214" t="s">
        <v>127</v>
      </c>
      <c r="E149" s="215" t="s">
        <v>174</v>
      </c>
      <c r="F149" s="216" t="s">
        <v>175</v>
      </c>
      <c r="G149" s="217" t="s">
        <v>148</v>
      </c>
      <c r="H149" s="218">
        <v>1.899</v>
      </c>
      <c r="I149" s="219"/>
      <c r="J149" s="220">
        <f>ROUND(I149*H149,2)</f>
        <v>0</v>
      </c>
      <c r="K149" s="221"/>
      <c r="L149" s="43"/>
      <c r="M149" s="222" t="s">
        <v>1</v>
      </c>
      <c r="N149" s="223" t="s">
        <v>40</v>
      </c>
      <c r="O149" s="90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6" t="s">
        <v>131</v>
      </c>
      <c r="AT149" s="226" t="s">
        <v>127</v>
      </c>
      <c r="AU149" s="226" t="s">
        <v>85</v>
      </c>
      <c r="AY149" s="16" t="s">
        <v>123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6" t="s">
        <v>83</v>
      </c>
      <c r="BK149" s="227">
        <f>ROUND(I149*H149,2)</f>
        <v>0</v>
      </c>
      <c r="BL149" s="16" t="s">
        <v>131</v>
      </c>
      <c r="BM149" s="226" t="s">
        <v>176</v>
      </c>
    </row>
    <row r="150" s="2" customFormat="1">
      <c r="A150" s="37"/>
      <c r="B150" s="38"/>
      <c r="C150" s="39"/>
      <c r="D150" s="228" t="s">
        <v>133</v>
      </c>
      <c r="E150" s="39"/>
      <c r="F150" s="229" t="s">
        <v>177</v>
      </c>
      <c r="G150" s="39"/>
      <c r="H150" s="39"/>
      <c r="I150" s="230"/>
      <c r="J150" s="39"/>
      <c r="K150" s="39"/>
      <c r="L150" s="43"/>
      <c r="M150" s="231"/>
      <c r="N150" s="232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133</v>
      </c>
      <c r="AU150" s="16" t="s">
        <v>85</v>
      </c>
    </row>
    <row r="151" s="12" customFormat="1" ht="22.8" customHeight="1">
      <c r="A151" s="12"/>
      <c r="B151" s="198"/>
      <c r="C151" s="199"/>
      <c r="D151" s="200" t="s">
        <v>74</v>
      </c>
      <c r="E151" s="212" t="s">
        <v>178</v>
      </c>
      <c r="F151" s="212" t="s">
        <v>179</v>
      </c>
      <c r="G151" s="199"/>
      <c r="H151" s="199"/>
      <c r="I151" s="202"/>
      <c r="J151" s="213">
        <f>BK151</f>
        <v>0</v>
      </c>
      <c r="K151" s="199"/>
      <c r="L151" s="204"/>
      <c r="M151" s="205"/>
      <c r="N151" s="206"/>
      <c r="O151" s="206"/>
      <c r="P151" s="207">
        <f>SUM(P152:P153)</f>
        <v>0</v>
      </c>
      <c r="Q151" s="206"/>
      <c r="R151" s="207">
        <f>SUM(R152:R153)</f>
        <v>0</v>
      </c>
      <c r="S151" s="206"/>
      <c r="T151" s="208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9" t="s">
        <v>83</v>
      </c>
      <c r="AT151" s="210" t="s">
        <v>74</v>
      </c>
      <c r="AU151" s="210" t="s">
        <v>83</v>
      </c>
      <c r="AY151" s="209" t="s">
        <v>123</v>
      </c>
      <c r="BK151" s="211">
        <f>SUM(BK152:BK153)</f>
        <v>0</v>
      </c>
    </row>
    <row r="152" s="2" customFormat="1" ht="24.15" customHeight="1">
      <c r="A152" s="37"/>
      <c r="B152" s="38"/>
      <c r="C152" s="214" t="s">
        <v>180</v>
      </c>
      <c r="D152" s="214" t="s">
        <v>127</v>
      </c>
      <c r="E152" s="215" t="s">
        <v>181</v>
      </c>
      <c r="F152" s="216" t="s">
        <v>182</v>
      </c>
      <c r="G152" s="217" t="s">
        <v>148</v>
      </c>
      <c r="H152" s="218">
        <v>0.154</v>
      </c>
      <c r="I152" s="219"/>
      <c r="J152" s="220">
        <f>ROUND(I152*H152,2)</f>
        <v>0</v>
      </c>
      <c r="K152" s="221"/>
      <c r="L152" s="43"/>
      <c r="M152" s="222" t="s">
        <v>1</v>
      </c>
      <c r="N152" s="223" t="s">
        <v>40</v>
      </c>
      <c r="O152" s="90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6" t="s">
        <v>131</v>
      </c>
      <c r="AT152" s="226" t="s">
        <v>127</v>
      </c>
      <c r="AU152" s="226" t="s">
        <v>85</v>
      </c>
      <c r="AY152" s="16" t="s">
        <v>123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6" t="s">
        <v>83</v>
      </c>
      <c r="BK152" s="227">
        <f>ROUND(I152*H152,2)</f>
        <v>0</v>
      </c>
      <c r="BL152" s="16" t="s">
        <v>131</v>
      </c>
      <c r="BM152" s="226" t="s">
        <v>183</v>
      </c>
    </row>
    <row r="153" s="2" customFormat="1">
      <c r="A153" s="37"/>
      <c r="B153" s="38"/>
      <c r="C153" s="39"/>
      <c r="D153" s="228" t="s">
        <v>133</v>
      </c>
      <c r="E153" s="39"/>
      <c r="F153" s="229" t="s">
        <v>184</v>
      </c>
      <c r="G153" s="39"/>
      <c r="H153" s="39"/>
      <c r="I153" s="230"/>
      <c r="J153" s="39"/>
      <c r="K153" s="39"/>
      <c r="L153" s="43"/>
      <c r="M153" s="231"/>
      <c r="N153" s="232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133</v>
      </c>
      <c r="AU153" s="16" t="s">
        <v>85</v>
      </c>
    </row>
    <row r="154" s="12" customFormat="1" ht="25.92" customHeight="1">
      <c r="A154" s="12"/>
      <c r="B154" s="198"/>
      <c r="C154" s="199"/>
      <c r="D154" s="200" t="s">
        <v>74</v>
      </c>
      <c r="E154" s="201" t="s">
        <v>185</v>
      </c>
      <c r="F154" s="201" t="s">
        <v>186</v>
      </c>
      <c r="G154" s="199"/>
      <c r="H154" s="199"/>
      <c r="I154" s="202"/>
      <c r="J154" s="203">
        <f>BK154</f>
        <v>0</v>
      </c>
      <c r="K154" s="199"/>
      <c r="L154" s="204"/>
      <c r="M154" s="205"/>
      <c r="N154" s="206"/>
      <c r="O154" s="206"/>
      <c r="P154" s="207">
        <f>P155+P156+P197+P204+P210</f>
        <v>0</v>
      </c>
      <c r="Q154" s="206"/>
      <c r="R154" s="207">
        <f>R155+R156+R197+R204+R210</f>
        <v>16.161307300000001</v>
      </c>
      <c r="S154" s="206"/>
      <c r="T154" s="208">
        <f>T155+T156+T197+T204+T210</f>
        <v>2.3573485000000001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9" t="s">
        <v>85</v>
      </c>
      <c r="AT154" s="210" t="s">
        <v>74</v>
      </c>
      <c r="AU154" s="210" t="s">
        <v>75</v>
      </c>
      <c r="AY154" s="209" t="s">
        <v>123</v>
      </c>
      <c r="BK154" s="211">
        <f>BK155+BK156+BK197+BK204+BK210</f>
        <v>0</v>
      </c>
    </row>
    <row r="155" s="12" customFormat="1" ht="22.8" customHeight="1">
      <c r="A155" s="12"/>
      <c r="B155" s="198"/>
      <c r="C155" s="199"/>
      <c r="D155" s="200" t="s">
        <v>74</v>
      </c>
      <c r="E155" s="212" t="s">
        <v>187</v>
      </c>
      <c r="F155" s="212" t="s">
        <v>188</v>
      </c>
      <c r="G155" s="199"/>
      <c r="H155" s="199"/>
      <c r="I155" s="202"/>
      <c r="J155" s="213">
        <f>BK155</f>
        <v>0</v>
      </c>
      <c r="K155" s="199"/>
      <c r="L155" s="204"/>
      <c r="M155" s="205"/>
      <c r="N155" s="206"/>
      <c r="O155" s="206"/>
      <c r="P155" s="207">
        <v>0</v>
      </c>
      <c r="Q155" s="206"/>
      <c r="R155" s="207">
        <v>0</v>
      </c>
      <c r="S155" s="206"/>
      <c r="T155" s="208"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9" t="s">
        <v>85</v>
      </c>
      <c r="AT155" s="210" t="s">
        <v>74</v>
      </c>
      <c r="AU155" s="210" t="s">
        <v>83</v>
      </c>
      <c r="AY155" s="209" t="s">
        <v>123</v>
      </c>
      <c r="BK155" s="211">
        <v>0</v>
      </c>
    </row>
    <row r="156" s="12" customFormat="1" ht="22.8" customHeight="1">
      <c r="A156" s="12"/>
      <c r="B156" s="198"/>
      <c r="C156" s="199"/>
      <c r="D156" s="200" t="s">
        <v>74</v>
      </c>
      <c r="E156" s="212" t="s">
        <v>189</v>
      </c>
      <c r="F156" s="212" t="s">
        <v>190</v>
      </c>
      <c r="G156" s="199"/>
      <c r="H156" s="199"/>
      <c r="I156" s="202"/>
      <c r="J156" s="213">
        <f>BK156</f>
        <v>0</v>
      </c>
      <c r="K156" s="199"/>
      <c r="L156" s="204"/>
      <c r="M156" s="205"/>
      <c r="N156" s="206"/>
      <c r="O156" s="206"/>
      <c r="P156" s="207">
        <f>SUM(P157:P196)</f>
        <v>0</v>
      </c>
      <c r="Q156" s="206"/>
      <c r="R156" s="207">
        <f>SUM(R157:R196)</f>
        <v>13.9240768</v>
      </c>
      <c r="S156" s="206"/>
      <c r="T156" s="208">
        <f>SUM(T157:T196)</f>
        <v>1.8989800000000001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9" t="s">
        <v>85</v>
      </c>
      <c r="AT156" s="210" t="s">
        <v>74</v>
      </c>
      <c r="AU156" s="210" t="s">
        <v>83</v>
      </c>
      <c r="AY156" s="209" t="s">
        <v>123</v>
      </c>
      <c r="BK156" s="211">
        <f>SUM(BK157:BK196)</f>
        <v>0</v>
      </c>
    </row>
    <row r="157" s="2" customFormat="1" ht="33" customHeight="1">
      <c r="A157" s="37"/>
      <c r="B157" s="38"/>
      <c r="C157" s="214" t="s">
        <v>191</v>
      </c>
      <c r="D157" s="214" t="s">
        <v>127</v>
      </c>
      <c r="E157" s="215" t="s">
        <v>192</v>
      </c>
      <c r="F157" s="216" t="s">
        <v>193</v>
      </c>
      <c r="G157" s="217" t="s">
        <v>140</v>
      </c>
      <c r="H157" s="218">
        <v>949.49000000000001</v>
      </c>
      <c r="I157" s="219"/>
      <c r="J157" s="220">
        <f>ROUND(I157*H157,2)</f>
        <v>0</v>
      </c>
      <c r="K157" s="221"/>
      <c r="L157" s="43"/>
      <c r="M157" s="222" t="s">
        <v>1</v>
      </c>
      <c r="N157" s="223" t="s">
        <v>40</v>
      </c>
      <c r="O157" s="90"/>
      <c r="P157" s="224">
        <f>O157*H157</f>
        <v>0</v>
      </c>
      <c r="Q157" s="224">
        <v>0</v>
      </c>
      <c r="R157" s="224">
        <f>Q157*H157</f>
        <v>0</v>
      </c>
      <c r="S157" s="224">
        <v>0.002</v>
      </c>
      <c r="T157" s="225">
        <f>S157*H157</f>
        <v>1.8989800000000001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6" t="s">
        <v>194</v>
      </c>
      <c r="AT157" s="226" t="s">
        <v>127</v>
      </c>
      <c r="AU157" s="226" t="s">
        <v>85</v>
      </c>
      <c r="AY157" s="16" t="s">
        <v>123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6" t="s">
        <v>83</v>
      </c>
      <c r="BK157" s="227">
        <f>ROUND(I157*H157,2)</f>
        <v>0</v>
      </c>
      <c r="BL157" s="16" t="s">
        <v>194</v>
      </c>
      <c r="BM157" s="226" t="s">
        <v>195</v>
      </c>
    </row>
    <row r="158" s="2" customFormat="1">
      <c r="A158" s="37"/>
      <c r="B158" s="38"/>
      <c r="C158" s="39"/>
      <c r="D158" s="228" t="s">
        <v>133</v>
      </c>
      <c r="E158" s="39"/>
      <c r="F158" s="229" t="s">
        <v>196</v>
      </c>
      <c r="G158" s="39"/>
      <c r="H158" s="39"/>
      <c r="I158" s="230"/>
      <c r="J158" s="39"/>
      <c r="K158" s="39"/>
      <c r="L158" s="43"/>
      <c r="M158" s="231"/>
      <c r="N158" s="232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133</v>
      </c>
      <c r="AU158" s="16" t="s">
        <v>85</v>
      </c>
    </row>
    <row r="159" s="2" customFormat="1" ht="24.15" customHeight="1">
      <c r="A159" s="37"/>
      <c r="B159" s="38"/>
      <c r="C159" s="214" t="s">
        <v>197</v>
      </c>
      <c r="D159" s="214" t="s">
        <v>127</v>
      </c>
      <c r="E159" s="215" t="s">
        <v>198</v>
      </c>
      <c r="F159" s="216" t="s">
        <v>199</v>
      </c>
      <c r="G159" s="217" t="s">
        <v>140</v>
      </c>
      <c r="H159" s="218">
        <v>464.35000000000002</v>
      </c>
      <c r="I159" s="219"/>
      <c r="J159" s="220">
        <f>ROUND(I159*H159,2)</f>
        <v>0</v>
      </c>
      <c r="K159" s="221"/>
      <c r="L159" s="43"/>
      <c r="M159" s="222" t="s">
        <v>1</v>
      </c>
      <c r="N159" s="223" t="s">
        <v>40</v>
      </c>
      <c r="O159" s="90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6" t="s">
        <v>194</v>
      </c>
      <c r="AT159" s="226" t="s">
        <v>127</v>
      </c>
      <c r="AU159" s="226" t="s">
        <v>85</v>
      </c>
      <c r="AY159" s="16" t="s">
        <v>123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6" t="s">
        <v>83</v>
      </c>
      <c r="BK159" s="227">
        <f>ROUND(I159*H159,2)</f>
        <v>0</v>
      </c>
      <c r="BL159" s="16" t="s">
        <v>194</v>
      </c>
      <c r="BM159" s="226" t="s">
        <v>200</v>
      </c>
    </row>
    <row r="160" s="2" customFormat="1">
      <c r="A160" s="37"/>
      <c r="B160" s="38"/>
      <c r="C160" s="39"/>
      <c r="D160" s="228" t="s">
        <v>133</v>
      </c>
      <c r="E160" s="39"/>
      <c r="F160" s="229" t="s">
        <v>201</v>
      </c>
      <c r="G160" s="39"/>
      <c r="H160" s="39"/>
      <c r="I160" s="230"/>
      <c r="J160" s="39"/>
      <c r="K160" s="39"/>
      <c r="L160" s="43"/>
      <c r="M160" s="231"/>
      <c r="N160" s="232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133</v>
      </c>
      <c r="AU160" s="16" t="s">
        <v>85</v>
      </c>
    </row>
    <row r="161" s="2" customFormat="1" ht="16.5" customHeight="1">
      <c r="A161" s="37"/>
      <c r="B161" s="38"/>
      <c r="C161" s="243" t="s">
        <v>202</v>
      </c>
      <c r="D161" s="243" t="s">
        <v>203</v>
      </c>
      <c r="E161" s="244" t="s">
        <v>204</v>
      </c>
      <c r="F161" s="245" t="s">
        <v>205</v>
      </c>
      <c r="G161" s="246" t="s">
        <v>206</v>
      </c>
      <c r="H161" s="247">
        <v>11.16</v>
      </c>
      <c r="I161" s="248"/>
      <c r="J161" s="249">
        <f>ROUND(I161*H161,2)</f>
        <v>0</v>
      </c>
      <c r="K161" s="250"/>
      <c r="L161" s="251"/>
      <c r="M161" s="252" t="s">
        <v>1</v>
      </c>
      <c r="N161" s="253" t="s">
        <v>40</v>
      </c>
      <c r="O161" s="90"/>
      <c r="P161" s="224">
        <f>O161*H161</f>
        <v>0</v>
      </c>
      <c r="Q161" s="224">
        <v>0.00040000000000000002</v>
      </c>
      <c r="R161" s="224">
        <f>Q161*H161</f>
        <v>0.0044640000000000001</v>
      </c>
      <c r="S161" s="224">
        <v>0</v>
      </c>
      <c r="T161" s="225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6" t="s">
        <v>207</v>
      </c>
      <c r="AT161" s="226" t="s">
        <v>203</v>
      </c>
      <c r="AU161" s="226" t="s">
        <v>85</v>
      </c>
      <c r="AY161" s="16" t="s">
        <v>123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6" t="s">
        <v>83</v>
      </c>
      <c r="BK161" s="227">
        <f>ROUND(I161*H161,2)</f>
        <v>0</v>
      </c>
      <c r="BL161" s="16" t="s">
        <v>194</v>
      </c>
      <c r="BM161" s="226" t="s">
        <v>208</v>
      </c>
    </row>
    <row r="162" s="2" customFormat="1">
      <c r="A162" s="37"/>
      <c r="B162" s="38"/>
      <c r="C162" s="39"/>
      <c r="D162" s="228" t="s">
        <v>133</v>
      </c>
      <c r="E162" s="39"/>
      <c r="F162" s="229" t="s">
        <v>205</v>
      </c>
      <c r="G162" s="39"/>
      <c r="H162" s="39"/>
      <c r="I162" s="230"/>
      <c r="J162" s="39"/>
      <c r="K162" s="39"/>
      <c r="L162" s="43"/>
      <c r="M162" s="231"/>
      <c r="N162" s="232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133</v>
      </c>
      <c r="AU162" s="16" t="s">
        <v>85</v>
      </c>
    </row>
    <row r="163" s="2" customFormat="1" ht="24.15" customHeight="1">
      <c r="A163" s="37"/>
      <c r="B163" s="38"/>
      <c r="C163" s="214" t="s">
        <v>209</v>
      </c>
      <c r="D163" s="214" t="s">
        <v>127</v>
      </c>
      <c r="E163" s="215" t="s">
        <v>210</v>
      </c>
      <c r="F163" s="216" t="s">
        <v>211</v>
      </c>
      <c r="G163" s="217" t="s">
        <v>140</v>
      </c>
      <c r="H163" s="218">
        <v>1380.2170000000001</v>
      </c>
      <c r="I163" s="219"/>
      <c r="J163" s="220">
        <f>ROUND(I163*H163,2)</f>
        <v>0</v>
      </c>
      <c r="K163" s="221"/>
      <c r="L163" s="43"/>
      <c r="M163" s="222" t="s">
        <v>1</v>
      </c>
      <c r="N163" s="223" t="s">
        <v>40</v>
      </c>
      <c r="O163" s="90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6" t="s">
        <v>194</v>
      </c>
      <c r="AT163" s="226" t="s">
        <v>127</v>
      </c>
      <c r="AU163" s="226" t="s">
        <v>85</v>
      </c>
      <c r="AY163" s="16" t="s">
        <v>123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6" t="s">
        <v>83</v>
      </c>
      <c r="BK163" s="227">
        <f>ROUND(I163*H163,2)</f>
        <v>0</v>
      </c>
      <c r="BL163" s="16" t="s">
        <v>194</v>
      </c>
      <c r="BM163" s="226" t="s">
        <v>212</v>
      </c>
    </row>
    <row r="164" s="2" customFormat="1">
      <c r="A164" s="37"/>
      <c r="B164" s="38"/>
      <c r="C164" s="39"/>
      <c r="D164" s="228" t="s">
        <v>133</v>
      </c>
      <c r="E164" s="39"/>
      <c r="F164" s="229" t="s">
        <v>213</v>
      </c>
      <c r="G164" s="39"/>
      <c r="H164" s="39"/>
      <c r="I164" s="230"/>
      <c r="J164" s="39"/>
      <c r="K164" s="39"/>
      <c r="L164" s="43"/>
      <c r="M164" s="231"/>
      <c r="N164" s="232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133</v>
      </c>
      <c r="AU164" s="16" t="s">
        <v>85</v>
      </c>
    </row>
    <row r="165" s="13" customFormat="1">
      <c r="A165" s="13"/>
      <c r="B165" s="233"/>
      <c r="C165" s="234"/>
      <c r="D165" s="228" t="s">
        <v>166</v>
      </c>
      <c r="E165" s="254" t="s">
        <v>1</v>
      </c>
      <c r="F165" s="235" t="s">
        <v>214</v>
      </c>
      <c r="G165" s="234"/>
      <c r="H165" s="236">
        <v>942.49000000000001</v>
      </c>
      <c r="I165" s="237"/>
      <c r="J165" s="234"/>
      <c r="K165" s="234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166</v>
      </c>
      <c r="AU165" s="242" t="s">
        <v>85</v>
      </c>
      <c r="AV165" s="13" t="s">
        <v>85</v>
      </c>
      <c r="AW165" s="13" t="s">
        <v>32</v>
      </c>
      <c r="AX165" s="13" t="s">
        <v>75</v>
      </c>
      <c r="AY165" s="242" t="s">
        <v>123</v>
      </c>
    </row>
    <row r="166" s="13" customFormat="1">
      <c r="A166" s="13"/>
      <c r="B166" s="233"/>
      <c r="C166" s="234"/>
      <c r="D166" s="228" t="s">
        <v>166</v>
      </c>
      <c r="E166" s="254" t="s">
        <v>1</v>
      </c>
      <c r="F166" s="235" t="s">
        <v>215</v>
      </c>
      <c r="G166" s="234"/>
      <c r="H166" s="236">
        <v>282.74700000000001</v>
      </c>
      <c r="I166" s="237"/>
      <c r="J166" s="234"/>
      <c r="K166" s="234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166</v>
      </c>
      <c r="AU166" s="242" t="s">
        <v>85</v>
      </c>
      <c r="AV166" s="13" t="s">
        <v>85</v>
      </c>
      <c r="AW166" s="13" t="s">
        <v>32</v>
      </c>
      <c r="AX166" s="13" t="s">
        <v>75</v>
      </c>
      <c r="AY166" s="242" t="s">
        <v>123</v>
      </c>
    </row>
    <row r="167" s="13" customFormat="1">
      <c r="A167" s="13"/>
      <c r="B167" s="233"/>
      <c r="C167" s="234"/>
      <c r="D167" s="228" t="s">
        <v>166</v>
      </c>
      <c r="E167" s="254" t="s">
        <v>1</v>
      </c>
      <c r="F167" s="235" t="s">
        <v>216</v>
      </c>
      <c r="G167" s="234"/>
      <c r="H167" s="236">
        <v>154.97999999999999</v>
      </c>
      <c r="I167" s="237"/>
      <c r="J167" s="234"/>
      <c r="K167" s="234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166</v>
      </c>
      <c r="AU167" s="242" t="s">
        <v>85</v>
      </c>
      <c r="AV167" s="13" t="s">
        <v>85</v>
      </c>
      <c r="AW167" s="13" t="s">
        <v>32</v>
      </c>
      <c r="AX167" s="13" t="s">
        <v>75</v>
      </c>
      <c r="AY167" s="242" t="s">
        <v>123</v>
      </c>
    </row>
    <row r="168" s="14" customFormat="1">
      <c r="A168" s="14"/>
      <c r="B168" s="255"/>
      <c r="C168" s="256"/>
      <c r="D168" s="228" t="s">
        <v>166</v>
      </c>
      <c r="E168" s="257" t="s">
        <v>1</v>
      </c>
      <c r="F168" s="258" t="s">
        <v>217</v>
      </c>
      <c r="G168" s="256"/>
      <c r="H168" s="259">
        <v>1380.2170000000001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5" t="s">
        <v>166</v>
      </c>
      <c r="AU168" s="265" t="s">
        <v>85</v>
      </c>
      <c r="AV168" s="14" t="s">
        <v>131</v>
      </c>
      <c r="AW168" s="14" t="s">
        <v>32</v>
      </c>
      <c r="AX168" s="14" t="s">
        <v>83</v>
      </c>
      <c r="AY168" s="265" t="s">
        <v>123</v>
      </c>
    </row>
    <row r="169" s="2" customFormat="1" ht="16.5" customHeight="1">
      <c r="A169" s="37"/>
      <c r="B169" s="38"/>
      <c r="C169" s="243" t="s">
        <v>218</v>
      </c>
      <c r="D169" s="243" t="s">
        <v>203</v>
      </c>
      <c r="E169" s="244" t="s">
        <v>219</v>
      </c>
      <c r="F169" s="245" t="s">
        <v>220</v>
      </c>
      <c r="G169" s="246" t="s">
        <v>148</v>
      </c>
      <c r="H169" s="247">
        <v>0.442</v>
      </c>
      <c r="I169" s="248"/>
      <c r="J169" s="249">
        <f>ROUND(I169*H169,2)</f>
        <v>0</v>
      </c>
      <c r="K169" s="250"/>
      <c r="L169" s="251"/>
      <c r="M169" s="252" t="s">
        <v>1</v>
      </c>
      <c r="N169" s="253" t="s">
        <v>40</v>
      </c>
      <c r="O169" s="90"/>
      <c r="P169" s="224">
        <f>O169*H169</f>
        <v>0</v>
      </c>
      <c r="Q169" s="224">
        <v>1</v>
      </c>
      <c r="R169" s="224">
        <f>Q169*H169</f>
        <v>0.442</v>
      </c>
      <c r="S169" s="224">
        <v>0</v>
      </c>
      <c r="T169" s="225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6" t="s">
        <v>207</v>
      </c>
      <c r="AT169" s="226" t="s">
        <v>203</v>
      </c>
      <c r="AU169" s="226" t="s">
        <v>85</v>
      </c>
      <c r="AY169" s="16" t="s">
        <v>123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6" t="s">
        <v>83</v>
      </c>
      <c r="BK169" s="227">
        <f>ROUND(I169*H169,2)</f>
        <v>0</v>
      </c>
      <c r="BL169" s="16" t="s">
        <v>194</v>
      </c>
      <c r="BM169" s="226" t="s">
        <v>221</v>
      </c>
    </row>
    <row r="170" s="2" customFormat="1">
      <c r="A170" s="37"/>
      <c r="B170" s="38"/>
      <c r="C170" s="39"/>
      <c r="D170" s="228" t="s">
        <v>133</v>
      </c>
      <c r="E170" s="39"/>
      <c r="F170" s="229" t="s">
        <v>220</v>
      </c>
      <c r="G170" s="39"/>
      <c r="H170" s="39"/>
      <c r="I170" s="230"/>
      <c r="J170" s="39"/>
      <c r="K170" s="39"/>
      <c r="L170" s="43"/>
      <c r="M170" s="231"/>
      <c r="N170" s="232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133</v>
      </c>
      <c r="AU170" s="16" t="s">
        <v>85</v>
      </c>
    </row>
    <row r="171" s="13" customFormat="1">
      <c r="A171" s="13"/>
      <c r="B171" s="233"/>
      <c r="C171" s="234"/>
      <c r="D171" s="228" t="s">
        <v>166</v>
      </c>
      <c r="E171" s="234"/>
      <c r="F171" s="235" t="s">
        <v>222</v>
      </c>
      <c r="G171" s="234"/>
      <c r="H171" s="236">
        <v>0.442</v>
      </c>
      <c r="I171" s="237"/>
      <c r="J171" s="234"/>
      <c r="K171" s="234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166</v>
      </c>
      <c r="AU171" s="242" t="s">
        <v>85</v>
      </c>
      <c r="AV171" s="13" t="s">
        <v>85</v>
      </c>
      <c r="AW171" s="13" t="s">
        <v>4</v>
      </c>
      <c r="AX171" s="13" t="s">
        <v>83</v>
      </c>
      <c r="AY171" s="242" t="s">
        <v>123</v>
      </c>
    </row>
    <row r="172" s="2" customFormat="1" ht="24.15" customHeight="1">
      <c r="A172" s="37"/>
      <c r="B172" s="38"/>
      <c r="C172" s="214" t="s">
        <v>223</v>
      </c>
      <c r="D172" s="214" t="s">
        <v>127</v>
      </c>
      <c r="E172" s="215" t="s">
        <v>224</v>
      </c>
      <c r="F172" s="216" t="s">
        <v>225</v>
      </c>
      <c r="G172" s="217" t="s">
        <v>140</v>
      </c>
      <c r="H172" s="218">
        <v>1413.7349999999999</v>
      </c>
      <c r="I172" s="219"/>
      <c r="J172" s="220">
        <f>ROUND(I172*H172,2)</f>
        <v>0</v>
      </c>
      <c r="K172" s="221"/>
      <c r="L172" s="43"/>
      <c r="M172" s="222" t="s">
        <v>1</v>
      </c>
      <c r="N172" s="223" t="s">
        <v>40</v>
      </c>
      <c r="O172" s="90"/>
      <c r="P172" s="224">
        <f>O172*H172</f>
        <v>0</v>
      </c>
      <c r="Q172" s="224">
        <v>0.00088000000000000003</v>
      </c>
      <c r="R172" s="224">
        <f>Q172*H172</f>
        <v>1.2440868000000001</v>
      </c>
      <c r="S172" s="224">
        <v>0</v>
      </c>
      <c r="T172" s="225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6" t="s">
        <v>194</v>
      </c>
      <c r="AT172" s="226" t="s">
        <v>127</v>
      </c>
      <c r="AU172" s="226" t="s">
        <v>85</v>
      </c>
      <c r="AY172" s="16" t="s">
        <v>123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6" t="s">
        <v>83</v>
      </c>
      <c r="BK172" s="227">
        <f>ROUND(I172*H172,2)</f>
        <v>0</v>
      </c>
      <c r="BL172" s="16" t="s">
        <v>194</v>
      </c>
      <c r="BM172" s="226" t="s">
        <v>226</v>
      </c>
    </row>
    <row r="173" s="2" customFormat="1">
      <c r="A173" s="37"/>
      <c r="B173" s="38"/>
      <c r="C173" s="39"/>
      <c r="D173" s="228" t="s">
        <v>133</v>
      </c>
      <c r="E173" s="39"/>
      <c r="F173" s="229" t="s">
        <v>227</v>
      </c>
      <c r="G173" s="39"/>
      <c r="H173" s="39"/>
      <c r="I173" s="230"/>
      <c r="J173" s="39"/>
      <c r="K173" s="39"/>
      <c r="L173" s="43"/>
      <c r="M173" s="231"/>
      <c r="N173" s="232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133</v>
      </c>
      <c r="AU173" s="16" t="s">
        <v>85</v>
      </c>
    </row>
    <row r="174" s="13" customFormat="1">
      <c r="A174" s="13"/>
      <c r="B174" s="233"/>
      <c r="C174" s="234"/>
      <c r="D174" s="228" t="s">
        <v>166</v>
      </c>
      <c r="E174" s="254" t="s">
        <v>1</v>
      </c>
      <c r="F174" s="235" t="s">
        <v>214</v>
      </c>
      <c r="G174" s="234"/>
      <c r="H174" s="236">
        <v>942.49000000000001</v>
      </c>
      <c r="I174" s="237"/>
      <c r="J174" s="234"/>
      <c r="K174" s="234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166</v>
      </c>
      <c r="AU174" s="242" t="s">
        <v>85</v>
      </c>
      <c r="AV174" s="13" t="s">
        <v>85</v>
      </c>
      <c r="AW174" s="13" t="s">
        <v>32</v>
      </c>
      <c r="AX174" s="13" t="s">
        <v>75</v>
      </c>
      <c r="AY174" s="242" t="s">
        <v>123</v>
      </c>
    </row>
    <row r="175" s="13" customFormat="1">
      <c r="A175" s="13"/>
      <c r="B175" s="233"/>
      <c r="C175" s="234"/>
      <c r="D175" s="228" t="s">
        <v>166</v>
      </c>
      <c r="E175" s="254" t="s">
        <v>1</v>
      </c>
      <c r="F175" s="235" t="s">
        <v>228</v>
      </c>
      <c r="G175" s="234"/>
      <c r="H175" s="236">
        <v>471.245</v>
      </c>
      <c r="I175" s="237"/>
      <c r="J175" s="234"/>
      <c r="K175" s="234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166</v>
      </c>
      <c r="AU175" s="242" t="s">
        <v>85</v>
      </c>
      <c r="AV175" s="13" t="s">
        <v>85</v>
      </c>
      <c r="AW175" s="13" t="s">
        <v>32</v>
      </c>
      <c r="AX175" s="13" t="s">
        <v>75</v>
      </c>
      <c r="AY175" s="242" t="s">
        <v>123</v>
      </c>
    </row>
    <row r="176" s="14" customFormat="1">
      <c r="A176" s="14"/>
      <c r="B176" s="255"/>
      <c r="C176" s="256"/>
      <c r="D176" s="228" t="s">
        <v>166</v>
      </c>
      <c r="E176" s="257" t="s">
        <v>1</v>
      </c>
      <c r="F176" s="258" t="s">
        <v>217</v>
      </c>
      <c r="G176" s="256"/>
      <c r="H176" s="259">
        <v>1413.7350000000001</v>
      </c>
      <c r="I176" s="260"/>
      <c r="J176" s="256"/>
      <c r="K176" s="256"/>
      <c r="L176" s="261"/>
      <c r="M176" s="262"/>
      <c r="N176" s="263"/>
      <c r="O176" s="263"/>
      <c r="P176" s="263"/>
      <c r="Q176" s="263"/>
      <c r="R176" s="263"/>
      <c r="S176" s="263"/>
      <c r="T176" s="26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5" t="s">
        <v>166</v>
      </c>
      <c r="AU176" s="265" t="s">
        <v>85</v>
      </c>
      <c r="AV176" s="14" t="s">
        <v>131</v>
      </c>
      <c r="AW176" s="14" t="s">
        <v>32</v>
      </c>
      <c r="AX176" s="14" t="s">
        <v>83</v>
      </c>
      <c r="AY176" s="265" t="s">
        <v>123</v>
      </c>
    </row>
    <row r="177" s="2" customFormat="1" ht="44.25" customHeight="1">
      <c r="A177" s="37"/>
      <c r="B177" s="38"/>
      <c r="C177" s="243" t="s">
        <v>229</v>
      </c>
      <c r="D177" s="243" t="s">
        <v>203</v>
      </c>
      <c r="E177" s="244" t="s">
        <v>230</v>
      </c>
      <c r="F177" s="245" t="s">
        <v>231</v>
      </c>
      <c r="G177" s="246" t="s">
        <v>140</v>
      </c>
      <c r="H177" s="247">
        <v>593.76900000000001</v>
      </c>
      <c r="I177" s="248"/>
      <c r="J177" s="249">
        <f>ROUND(I177*H177,2)</f>
        <v>0</v>
      </c>
      <c r="K177" s="250"/>
      <c r="L177" s="251"/>
      <c r="M177" s="252" t="s">
        <v>1</v>
      </c>
      <c r="N177" s="253" t="s">
        <v>40</v>
      </c>
      <c r="O177" s="90"/>
      <c r="P177" s="224">
        <f>O177*H177</f>
        <v>0</v>
      </c>
      <c r="Q177" s="224">
        <v>0.0054000000000000003</v>
      </c>
      <c r="R177" s="224">
        <f>Q177*H177</f>
        <v>3.2063526000000002</v>
      </c>
      <c r="S177" s="224">
        <v>0</v>
      </c>
      <c r="T177" s="225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6" t="s">
        <v>207</v>
      </c>
      <c r="AT177" s="226" t="s">
        <v>203</v>
      </c>
      <c r="AU177" s="226" t="s">
        <v>85</v>
      </c>
      <c r="AY177" s="16" t="s">
        <v>123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6" t="s">
        <v>83</v>
      </c>
      <c r="BK177" s="227">
        <f>ROUND(I177*H177,2)</f>
        <v>0</v>
      </c>
      <c r="BL177" s="16" t="s">
        <v>194</v>
      </c>
      <c r="BM177" s="226" t="s">
        <v>232</v>
      </c>
    </row>
    <row r="178" s="2" customFormat="1">
      <c r="A178" s="37"/>
      <c r="B178" s="38"/>
      <c r="C178" s="39"/>
      <c r="D178" s="228" t="s">
        <v>133</v>
      </c>
      <c r="E178" s="39"/>
      <c r="F178" s="229" t="s">
        <v>231</v>
      </c>
      <c r="G178" s="39"/>
      <c r="H178" s="39"/>
      <c r="I178" s="230"/>
      <c r="J178" s="39"/>
      <c r="K178" s="39"/>
      <c r="L178" s="43"/>
      <c r="M178" s="231"/>
      <c r="N178" s="232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133</v>
      </c>
      <c r="AU178" s="16" t="s">
        <v>85</v>
      </c>
    </row>
    <row r="179" s="13" customFormat="1">
      <c r="A179" s="13"/>
      <c r="B179" s="233"/>
      <c r="C179" s="234"/>
      <c r="D179" s="228" t="s">
        <v>166</v>
      </c>
      <c r="E179" s="254" t="s">
        <v>1</v>
      </c>
      <c r="F179" s="235" t="s">
        <v>233</v>
      </c>
      <c r="G179" s="234"/>
      <c r="H179" s="236">
        <v>471.245</v>
      </c>
      <c r="I179" s="237"/>
      <c r="J179" s="234"/>
      <c r="K179" s="234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166</v>
      </c>
      <c r="AU179" s="242" t="s">
        <v>85</v>
      </c>
      <c r="AV179" s="13" t="s">
        <v>85</v>
      </c>
      <c r="AW179" s="13" t="s">
        <v>32</v>
      </c>
      <c r="AX179" s="13" t="s">
        <v>83</v>
      </c>
      <c r="AY179" s="242" t="s">
        <v>123</v>
      </c>
    </row>
    <row r="180" s="13" customFormat="1">
      <c r="A180" s="13"/>
      <c r="B180" s="233"/>
      <c r="C180" s="234"/>
      <c r="D180" s="228" t="s">
        <v>166</v>
      </c>
      <c r="E180" s="234"/>
      <c r="F180" s="235" t="s">
        <v>234</v>
      </c>
      <c r="G180" s="234"/>
      <c r="H180" s="236">
        <v>593.76900000000001</v>
      </c>
      <c r="I180" s="237"/>
      <c r="J180" s="234"/>
      <c r="K180" s="234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166</v>
      </c>
      <c r="AU180" s="242" t="s">
        <v>85</v>
      </c>
      <c r="AV180" s="13" t="s">
        <v>85</v>
      </c>
      <c r="AW180" s="13" t="s">
        <v>4</v>
      </c>
      <c r="AX180" s="13" t="s">
        <v>83</v>
      </c>
      <c r="AY180" s="242" t="s">
        <v>123</v>
      </c>
    </row>
    <row r="181" s="2" customFormat="1" ht="44.25" customHeight="1">
      <c r="A181" s="37"/>
      <c r="B181" s="38"/>
      <c r="C181" s="243" t="s">
        <v>235</v>
      </c>
      <c r="D181" s="243" t="s">
        <v>203</v>
      </c>
      <c r="E181" s="244" t="s">
        <v>236</v>
      </c>
      <c r="F181" s="245" t="s">
        <v>237</v>
      </c>
      <c r="G181" s="246" t="s">
        <v>140</v>
      </c>
      <c r="H181" s="247">
        <v>1187.537</v>
      </c>
      <c r="I181" s="248"/>
      <c r="J181" s="249">
        <f>ROUND(I181*H181,2)</f>
        <v>0</v>
      </c>
      <c r="K181" s="250"/>
      <c r="L181" s="251"/>
      <c r="M181" s="252" t="s">
        <v>1</v>
      </c>
      <c r="N181" s="253" t="s">
        <v>40</v>
      </c>
      <c r="O181" s="90"/>
      <c r="P181" s="224">
        <f>O181*H181</f>
        <v>0</v>
      </c>
      <c r="Q181" s="224">
        <v>0.0066</v>
      </c>
      <c r="R181" s="224">
        <f>Q181*H181</f>
        <v>7.8377442000000004</v>
      </c>
      <c r="S181" s="224">
        <v>0</v>
      </c>
      <c r="T181" s="22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6" t="s">
        <v>207</v>
      </c>
      <c r="AT181" s="226" t="s">
        <v>203</v>
      </c>
      <c r="AU181" s="226" t="s">
        <v>85</v>
      </c>
      <c r="AY181" s="16" t="s">
        <v>123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6" t="s">
        <v>83</v>
      </c>
      <c r="BK181" s="227">
        <f>ROUND(I181*H181,2)</f>
        <v>0</v>
      </c>
      <c r="BL181" s="16" t="s">
        <v>194</v>
      </c>
      <c r="BM181" s="226" t="s">
        <v>238</v>
      </c>
    </row>
    <row r="182" s="13" customFormat="1">
      <c r="A182" s="13"/>
      <c r="B182" s="233"/>
      <c r="C182" s="234"/>
      <c r="D182" s="228" t="s">
        <v>166</v>
      </c>
      <c r="E182" s="254" t="s">
        <v>1</v>
      </c>
      <c r="F182" s="235" t="s">
        <v>214</v>
      </c>
      <c r="G182" s="234"/>
      <c r="H182" s="236">
        <v>942.49000000000001</v>
      </c>
      <c r="I182" s="237"/>
      <c r="J182" s="234"/>
      <c r="K182" s="234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166</v>
      </c>
      <c r="AU182" s="242" t="s">
        <v>85</v>
      </c>
      <c r="AV182" s="13" t="s">
        <v>85</v>
      </c>
      <c r="AW182" s="13" t="s">
        <v>32</v>
      </c>
      <c r="AX182" s="13" t="s">
        <v>75</v>
      </c>
      <c r="AY182" s="242" t="s">
        <v>123</v>
      </c>
    </row>
    <row r="183" s="14" customFormat="1">
      <c r="A183" s="14"/>
      <c r="B183" s="255"/>
      <c r="C183" s="256"/>
      <c r="D183" s="228" t="s">
        <v>166</v>
      </c>
      <c r="E183" s="257" t="s">
        <v>1</v>
      </c>
      <c r="F183" s="258" t="s">
        <v>217</v>
      </c>
      <c r="G183" s="256"/>
      <c r="H183" s="259">
        <v>942.49000000000001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5" t="s">
        <v>166</v>
      </c>
      <c r="AU183" s="265" t="s">
        <v>85</v>
      </c>
      <c r="AV183" s="14" t="s">
        <v>131</v>
      </c>
      <c r="AW183" s="14" t="s">
        <v>32</v>
      </c>
      <c r="AX183" s="14" t="s">
        <v>83</v>
      </c>
      <c r="AY183" s="265" t="s">
        <v>123</v>
      </c>
    </row>
    <row r="184" s="13" customFormat="1">
      <c r="A184" s="13"/>
      <c r="B184" s="233"/>
      <c r="C184" s="234"/>
      <c r="D184" s="228" t="s">
        <v>166</v>
      </c>
      <c r="E184" s="234"/>
      <c r="F184" s="235" t="s">
        <v>239</v>
      </c>
      <c r="G184" s="234"/>
      <c r="H184" s="236">
        <v>1187.537</v>
      </c>
      <c r="I184" s="237"/>
      <c r="J184" s="234"/>
      <c r="K184" s="234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166</v>
      </c>
      <c r="AU184" s="242" t="s">
        <v>85</v>
      </c>
      <c r="AV184" s="13" t="s">
        <v>85</v>
      </c>
      <c r="AW184" s="13" t="s">
        <v>4</v>
      </c>
      <c r="AX184" s="13" t="s">
        <v>83</v>
      </c>
      <c r="AY184" s="242" t="s">
        <v>123</v>
      </c>
    </row>
    <row r="185" s="2" customFormat="1" ht="24.15" customHeight="1">
      <c r="A185" s="37"/>
      <c r="B185" s="38"/>
      <c r="C185" s="214" t="s">
        <v>240</v>
      </c>
      <c r="D185" s="214" t="s">
        <v>127</v>
      </c>
      <c r="E185" s="215" t="s">
        <v>241</v>
      </c>
      <c r="F185" s="216" t="s">
        <v>242</v>
      </c>
      <c r="G185" s="217" t="s">
        <v>140</v>
      </c>
      <c r="H185" s="218">
        <v>128.38999999999999</v>
      </c>
      <c r="I185" s="219"/>
      <c r="J185" s="220">
        <f>ROUND(I185*H185,2)</f>
        <v>0</v>
      </c>
      <c r="K185" s="221"/>
      <c r="L185" s="43"/>
      <c r="M185" s="222" t="s">
        <v>1</v>
      </c>
      <c r="N185" s="223" t="s">
        <v>40</v>
      </c>
      <c r="O185" s="90"/>
      <c r="P185" s="224">
        <f>O185*H185</f>
        <v>0</v>
      </c>
      <c r="Q185" s="224">
        <v>0.00093999999999999997</v>
      </c>
      <c r="R185" s="224">
        <f>Q185*H185</f>
        <v>0.12068659999999998</v>
      </c>
      <c r="S185" s="224">
        <v>0</v>
      </c>
      <c r="T185" s="225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6" t="s">
        <v>194</v>
      </c>
      <c r="AT185" s="226" t="s">
        <v>127</v>
      </c>
      <c r="AU185" s="226" t="s">
        <v>85</v>
      </c>
      <c r="AY185" s="16" t="s">
        <v>123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6" t="s">
        <v>83</v>
      </c>
      <c r="BK185" s="227">
        <f>ROUND(I185*H185,2)</f>
        <v>0</v>
      </c>
      <c r="BL185" s="16" t="s">
        <v>194</v>
      </c>
      <c r="BM185" s="226" t="s">
        <v>243</v>
      </c>
    </row>
    <row r="186" s="2" customFormat="1">
      <c r="A186" s="37"/>
      <c r="B186" s="38"/>
      <c r="C186" s="39"/>
      <c r="D186" s="228" t="s">
        <v>133</v>
      </c>
      <c r="E186" s="39"/>
      <c r="F186" s="229" t="s">
        <v>244</v>
      </c>
      <c r="G186" s="39"/>
      <c r="H186" s="39"/>
      <c r="I186" s="230"/>
      <c r="J186" s="39"/>
      <c r="K186" s="39"/>
      <c r="L186" s="43"/>
      <c r="M186" s="231"/>
      <c r="N186" s="232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133</v>
      </c>
      <c r="AU186" s="16" t="s">
        <v>85</v>
      </c>
    </row>
    <row r="187" s="13" customFormat="1">
      <c r="A187" s="13"/>
      <c r="B187" s="233"/>
      <c r="C187" s="234"/>
      <c r="D187" s="228" t="s">
        <v>166</v>
      </c>
      <c r="E187" s="254" t="s">
        <v>1</v>
      </c>
      <c r="F187" s="235" t="s">
        <v>245</v>
      </c>
      <c r="G187" s="234"/>
      <c r="H187" s="236">
        <v>128.38999999999999</v>
      </c>
      <c r="I187" s="237"/>
      <c r="J187" s="234"/>
      <c r="K187" s="234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166</v>
      </c>
      <c r="AU187" s="242" t="s">
        <v>85</v>
      </c>
      <c r="AV187" s="13" t="s">
        <v>85</v>
      </c>
      <c r="AW187" s="13" t="s">
        <v>32</v>
      </c>
      <c r="AX187" s="13" t="s">
        <v>83</v>
      </c>
      <c r="AY187" s="242" t="s">
        <v>123</v>
      </c>
    </row>
    <row r="188" s="2" customFormat="1" ht="44.25" customHeight="1">
      <c r="A188" s="37"/>
      <c r="B188" s="38"/>
      <c r="C188" s="243" t="s">
        <v>246</v>
      </c>
      <c r="D188" s="243" t="s">
        <v>203</v>
      </c>
      <c r="E188" s="244" t="s">
        <v>236</v>
      </c>
      <c r="F188" s="245" t="s">
        <v>237</v>
      </c>
      <c r="G188" s="246" t="s">
        <v>140</v>
      </c>
      <c r="H188" s="247">
        <v>161.77099999999999</v>
      </c>
      <c r="I188" s="248"/>
      <c r="J188" s="249">
        <f>ROUND(I188*H188,2)</f>
        <v>0</v>
      </c>
      <c r="K188" s="250"/>
      <c r="L188" s="251"/>
      <c r="M188" s="252" t="s">
        <v>1</v>
      </c>
      <c r="N188" s="253" t="s">
        <v>40</v>
      </c>
      <c r="O188" s="90"/>
      <c r="P188" s="224">
        <f>O188*H188</f>
        <v>0</v>
      </c>
      <c r="Q188" s="224">
        <v>0.0066</v>
      </c>
      <c r="R188" s="224">
        <f>Q188*H188</f>
        <v>1.0676885999999999</v>
      </c>
      <c r="S188" s="224">
        <v>0</v>
      </c>
      <c r="T188" s="225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6" t="s">
        <v>207</v>
      </c>
      <c r="AT188" s="226" t="s">
        <v>203</v>
      </c>
      <c r="AU188" s="226" t="s">
        <v>85</v>
      </c>
      <c r="AY188" s="16" t="s">
        <v>123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6" t="s">
        <v>83</v>
      </c>
      <c r="BK188" s="227">
        <f>ROUND(I188*H188,2)</f>
        <v>0</v>
      </c>
      <c r="BL188" s="16" t="s">
        <v>194</v>
      </c>
      <c r="BM188" s="226" t="s">
        <v>247</v>
      </c>
    </row>
    <row r="189" s="13" customFormat="1">
      <c r="A189" s="13"/>
      <c r="B189" s="233"/>
      <c r="C189" s="234"/>
      <c r="D189" s="228" t="s">
        <v>166</v>
      </c>
      <c r="E189" s="234"/>
      <c r="F189" s="235" t="s">
        <v>248</v>
      </c>
      <c r="G189" s="234"/>
      <c r="H189" s="236">
        <v>161.77099999999999</v>
      </c>
      <c r="I189" s="237"/>
      <c r="J189" s="234"/>
      <c r="K189" s="234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166</v>
      </c>
      <c r="AU189" s="242" t="s">
        <v>85</v>
      </c>
      <c r="AV189" s="13" t="s">
        <v>85</v>
      </c>
      <c r="AW189" s="13" t="s">
        <v>4</v>
      </c>
      <c r="AX189" s="13" t="s">
        <v>83</v>
      </c>
      <c r="AY189" s="242" t="s">
        <v>123</v>
      </c>
    </row>
    <row r="190" s="2" customFormat="1" ht="33" customHeight="1">
      <c r="A190" s="37"/>
      <c r="B190" s="38"/>
      <c r="C190" s="214" t="s">
        <v>249</v>
      </c>
      <c r="D190" s="214" t="s">
        <v>127</v>
      </c>
      <c r="E190" s="215" t="s">
        <v>250</v>
      </c>
      <c r="F190" s="216" t="s">
        <v>251</v>
      </c>
      <c r="G190" s="217" t="s">
        <v>130</v>
      </c>
      <c r="H190" s="218">
        <v>17</v>
      </c>
      <c r="I190" s="219"/>
      <c r="J190" s="220">
        <f>ROUND(I190*H190,2)</f>
        <v>0</v>
      </c>
      <c r="K190" s="221"/>
      <c r="L190" s="43"/>
      <c r="M190" s="222" t="s">
        <v>1</v>
      </c>
      <c r="N190" s="223" t="s">
        <v>40</v>
      </c>
      <c r="O190" s="90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6" t="s">
        <v>194</v>
      </c>
      <c r="AT190" s="226" t="s">
        <v>127</v>
      </c>
      <c r="AU190" s="226" t="s">
        <v>85</v>
      </c>
      <c r="AY190" s="16" t="s">
        <v>123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6" t="s">
        <v>83</v>
      </c>
      <c r="BK190" s="227">
        <f>ROUND(I190*H190,2)</f>
        <v>0</v>
      </c>
      <c r="BL190" s="16" t="s">
        <v>194</v>
      </c>
      <c r="BM190" s="226" t="s">
        <v>252</v>
      </c>
    </row>
    <row r="191" s="2" customFormat="1">
      <c r="A191" s="37"/>
      <c r="B191" s="38"/>
      <c r="C191" s="39"/>
      <c r="D191" s="228" t="s">
        <v>133</v>
      </c>
      <c r="E191" s="39"/>
      <c r="F191" s="229" t="s">
        <v>253</v>
      </c>
      <c r="G191" s="39"/>
      <c r="H191" s="39"/>
      <c r="I191" s="230"/>
      <c r="J191" s="39"/>
      <c r="K191" s="39"/>
      <c r="L191" s="43"/>
      <c r="M191" s="231"/>
      <c r="N191" s="232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133</v>
      </c>
      <c r="AU191" s="16" t="s">
        <v>85</v>
      </c>
    </row>
    <row r="192" s="2" customFormat="1" ht="16.5" customHeight="1">
      <c r="A192" s="37"/>
      <c r="B192" s="38"/>
      <c r="C192" s="243" t="s">
        <v>254</v>
      </c>
      <c r="D192" s="243" t="s">
        <v>203</v>
      </c>
      <c r="E192" s="244" t="s">
        <v>204</v>
      </c>
      <c r="F192" s="245" t="s">
        <v>205</v>
      </c>
      <c r="G192" s="246" t="s">
        <v>206</v>
      </c>
      <c r="H192" s="247">
        <v>2.6349999999999998</v>
      </c>
      <c r="I192" s="248"/>
      <c r="J192" s="249">
        <f>ROUND(I192*H192,2)</f>
        <v>0</v>
      </c>
      <c r="K192" s="250"/>
      <c r="L192" s="251"/>
      <c r="M192" s="252" t="s">
        <v>1</v>
      </c>
      <c r="N192" s="253" t="s">
        <v>40</v>
      </c>
      <c r="O192" s="90"/>
      <c r="P192" s="224">
        <f>O192*H192</f>
        <v>0</v>
      </c>
      <c r="Q192" s="224">
        <v>0.00040000000000000002</v>
      </c>
      <c r="R192" s="224">
        <f>Q192*H192</f>
        <v>0.001054</v>
      </c>
      <c r="S192" s="224">
        <v>0</v>
      </c>
      <c r="T192" s="225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6" t="s">
        <v>207</v>
      </c>
      <c r="AT192" s="226" t="s">
        <v>203</v>
      </c>
      <c r="AU192" s="226" t="s">
        <v>85</v>
      </c>
      <c r="AY192" s="16" t="s">
        <v>123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6" t="s">
        <v>83</v>
      </c>
      <c r="BK192" s="227">
        <f>ROUND(I192*H192,2)</f>
        <v>0</v>
      </c>
      <c r="BL192" s="16" t="s">
        <v>194</v>
      </c>
      <c r="BM192" s="226" t="s">
        <v>255</v>
      </c>
    </row>
    <row r="193" s="2" customFormat="1">
      <c r="A193" s="37"/>
      <c r="B193" s="38"/>
      <c r="C193" s="39"/>
      <c r="D193" s="228" t="s">
        <v>133</v>
      </c>
      <c r="E193" s="39"/>
      <c r="F193" s="229" t="s">
        <v>205</v>
      </c>
      <c r="G193" s="39"/>
      <c r="H193" s="39"/>
      <c r="I193" s="230"/>
      <c r="J193" s="39"/>
      <c r="K193" s="39"/>
      <c r="L193" s="43"/>
      <c r="M193" s="231"/>
      <c r="N193" s="232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133</v>
      </c>
      <c r="AU193" s="16" t="s">
        <v>85</v>
      </c>
    </row>
    <row r="194" s="13" customFormat="1">
      <c r="A194" s="13"/>
      <c r="B194" s="233"/>
      <c r="C194" s="234"/>
      <c r="D194" s="228" t="s">
        <v>166</v>
      </c>
      <c r="E194" s="254" t="s">
        <v>1</v>
      </c>
      <c r="F194" s="235" t="s">
        <v>256</v>
      </c>
      <c r="G194" s="234"/>
      <c r="H194" s="236">
        <v>2.6349999999999998</v>
      </c>
      <c r="I194" s="237"/>
      <c r="J194" s="234"/>
      <c r="K194" s="234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166</v>
      </c>
      <c r="AU194" s="242" t="s">
        <v>85</v>
      </c>
      <c r="AV194" s="13" t="s">
        <v>85</v>
      </c>
      <c r="AW194" s="13" t="s">
        <v>32</v>
      </c>
      <c r="AX194" s="13" t="s">
        <v>83</v>
      </c>
      <c r="AY194" s="242" t="s">
        <v>123</v>
      </c>
    </row>
    <row r="195" s="2" customFormat="1" ht="24.15" customHeight="1">
      <c r="A195" s="37"/>
      <c r="B195" s="38"/>
      <c r="C195" s="214" t="s">
        <v>257</v>
      </c>
      <c r="D195" s="214" t="s">
        <v>127</v>
      </c>
      <c r="E195" s="215" t="s">
        <v>258</v>
      </c>
      <c r="F195" s="216" t="s">
        <v>259</v>
      </c>
      <c r="G195" s="217" t="s">
        <v>260</v>
      </c>
      <c r="H195" s="266"/>
      <c r="I195" s="219"/>
      <c r="J195" s="220">
        <f>ROUND(I195*H195,2)</f>
        <v>0</v>
      </c>
      <c r="K195" s="221"/>
      <c r="L195" s="43"/>
      <c r="M195" s="222" t="s">
        <v>1</v>
      </c>
      <c r="N195" s="223" t="s">
        <v>40</v>
      </c>
      <c r="O195" s="90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6" t="s">
        <v>194</v>
      </c>
      <c r="AT195" s="226" t="s">
        <v>127</v>
      </c>
      <c r="AU195" s="226" t="s">
        <v>85</v>
      </c>
      <c r="AY195" s="16" t="s">
        <v>123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6" t="s">
        <v>83</v>
      </c>
      <c r="BK195" s="227">
        <f>ROUND(I195*H195,2)</f>
        <v>0</v>
      </c>
      <c r="BL195" s="16" t="s">
        <v>194</v>
      </c>
      <c r="BM195" s="226" t="s">
        <v>261</v>
      </c>
    </row>
    <row r="196" s="2" customFormat="1">
      <c r="A196" s="37"/>
      <c r="B196" s="38"/>
      <c r="C196" s="39"/>
      <c r="D196" s="228" t="s">
        <v>133</v>
      </c>
      <c r="E196" s="39"/>
      <c r="F196" s="229" t="s">
        <v>262</v>
      </c>
      <c r="G196" s="39"/>
      <c r="H196" s="39"/>
      <c r="I196" s="230"/>
      <c r="J196" s="39"/>
      <c r="K196" s="39"/>
      <c r="L196" s="43"/>
      <c r="M196" s="231"/>
      <c r="N196" s="232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133</v>
      </c>
      <c r="AU196" s="16" t="s">
        <v>85</v>
      </c>
    </row>
    <row r="197" s="12" customFormat="1" ht="22.8" customHeight="1">
      <c r="A197" s="12"/>
      <c r="B197" s="198"/>
      <c r="C197" s="199"/>
      <c r="D197" s="200" t="s">
        <v>74</v>
      </c>
      <c r="E197" s="212" t="s">
        <v>263</v>
      </c>
      <c r="F197" s="212" t="s">
        <v>264</v>
      </c>
      <c r="G197" s="199"/>
      <c r="H197" s="199"/>
      <c r="I197" s="202"/>
      <c r="J197" s="213">
        <f>BK197</f>
        <v>0</v>
      </c>
      <c r="K197" s="199"/>
      <c r="L197" s="204"/>
      <c r="M197" s="205"/>
      <c r="N197" s="206"/>
      <c r="O197" s="206"/>
      <c r="P197" s="207">
        <f>SUM(P198:P203)</f>
        <v>0</v>
      </c>
      <c r="Q197" s="206"/>
      <c r="R197" s="207">
        <f>SUM(R198:R203)</f>
        <v>0.0106</v>
      </c>
      <c r="S197" s="206"/>
      <c r="T197" s="208">
        <f>SUM(T198:T203)</f>
        <v>0.085249999999999992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9" t="s">
        <v>85</v>
      </c>
      <c r="AT197" s="210" t="s">
        <v>74</v>
      </c>
      <c r="AU197" s="210" t="s">
        <v>83</v>
      </c>
      <c r="AY197" s="209" t="s">
        <v>123</v>
      </c>
      <c r="BK197" s="211">
        <f>SUM(BK198:BK203)</f>
        <v>0</v>
      </c>
    </row>
    <row r="198" s="2" customFormat="1" ht="16.5" customHeight="1">
      <c r="A198" s="37"/>
      <c r="B198" s="38"/>
      <c r="C198" s="214" t="s">
        <v>265</v>
      </c>
      <c r="D198" s="214" t="s">
        <v>127</v>
      </c>
      <c r="E198" s="215" t="s">
        <v>266</v>
      </c>
      <c r="F198" s="216" t="s">
        <v>267</v>
      </c>
      <c r="G198" s="217" t="s">
        <v>130</v>
      </c>
      <c r="H198" s="218">
        <v>5</v>
      </c>
      <c r="I198" s="219"/>
      <c r="J198" s="220">
        <f>ROUND(I198*H198,2)</f>
        <v>0</v>
      </c>
      <c r="K198" s="221"/>
      <c r="L198" s="43"/>
      <c r="M198" s="222" t="s">
        <v>1</v>
      </c>
      <c r="N198" s="223" t="s">
        <v>40</v>
      </c>
      <c r="O198" s="90"/>
      <c r="P198" s="224">
        <f>O198*H198</f>
        <v>0</v>
      </c>
      <c r="Q198" s="224">
        <v>0</v>
      </c>
      <c r="R198" s="224">
        <f>Q198*H198</f>
        <v>0</v>
      </c>
      <c r="S198" s="224">
        <v>0.017049999999999999</v>
      </c>
      <c r="T198" s="225">
        <f>S198*H198</f>
        <v>0.085249999999999992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6" t="s">
        <v>194</v>
      </c>
      <c r="AT198" s="226" t="s">
        <v>127</v>
      </c>
      <c r="AU198" s="226" t="s">
        <v>85</v>
      </c>
      <c r="AY198" s="16" t="s">
        <v>123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6" t="s">
        <v>83</v>
      </c>
      <c r="BK198" s="227">
        <f>ROUND(I198*H198,2)</f>
        <v>0</v>
      </c>
      <c r="BL198" s="16" t="s">
        <v>194</v>
      </c>
      <c r="BM198" s="226" t="s">
        <v>268</v>
      </c>
    </row>
    <row r="199" s="2" customFormat="1">
      <c r="A199" s="37"/>
      <c r="B199" s="38"/>
      <c r="C199" s="39"/>
      <c r="D199" s="228" t="s">
        <v>133</v>
      </c>
      <c r="E199" s="39"/>
      <c r="F199" s="229" t="s">
        <v>269</v>
      </c>
      <c r="G199" s="39"/>
      <c r="H199" s="39"/>
      <c r="I199" s="230"/>
      <c r="J199" s="39"/>
      <c r="K199" s="39"/>
      <c r="L199" s="43"/>
      <c r="M199" s="231"/>
      <c r="N199" s="232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133</v>
      </c>
      <c r="AU199" s="16" t="s">
        <v>85</v>
      </c>
    </row>
    <row r="200" s="2" customFormat="1" ht="24.15" customHeight="1">
      <c r="A200" s="37"/>
      <c r="B200" s="38"/>
      <c r="C200" s="214" t="s">
        <v>270</v>
      </c>
      <c r="D200" s="214" t="s">
        <v>127</v>
      </c>
      <c r="E200" s="215" t="s">
        <v>271</v>
      </c>
      <c r="F200" s="216" t="s">
        <v>272</v>
      </c>
      <c r="G200" s="217" t="s">
        <v>130</v>
      </c>
      <c r="H200" s="218">
        <v>5</v>
      </c>
      <c r="I200" s="219"/>
      <c r="J200" s="220">
        <f>ROUND(I200*H200,2)</f>
        <v>0</v>
      </c>
      <c r="K200" s="221"/>
      <c r="L200" s="43"/>
      <c r="M200" s="222" t="s">
        <v>1</v>
      </c>
      <c r="N200" s="223" t="s">
        <v>40</v>
      </c>
      <c r="O200" s="90"/>
      <c r="P200" s="224">
        <f>O200*H200</f>
        <v>0</v>
      </c>
      <c r="Q200" s="224">
        <v>0.0021199999999999999</v>
      </c>
      <c r="R200" s="224">
        <f>Q200*H200</f>
        <v>0.0106</v>
      </c>
      <c r="S200" s="224">
        <v>0</v>
      </c>
      <c r="T200" s="225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6" t="s">
        <v>194</v>
      </c>
      <c r="AT200" s="226" t="s">
        <v>127</v>
      </c>
      <c r="AU200" s="226" t="s">
        <v>85</v>
      </c>
      <c r="AY200" s="16" t="s">
        <v>123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6" t="s">
        <v>83</v>
      </c>
      <c r="BK200" s="227">
        <f>ROUND(I200*H200,2)</f>
        <v>0</v>
      </c>
      <c r="BL200" s="16" t="s">
        <v>194</v>
      </c>
      <c r="BM200" s="226" t="s">
        <v>273</v>
      </c>
    </row>
    <row r="201" s="2" customFormat="1">
      <c r="A201" s="37"/>
      <c r="B201" s="38"/>
      <c r="C201" s="39"/>
      <c r="D201" s="228" t="s">
        <v>133</v>
      </c>
      <c r="E201" s="39"/>
      <c r="F201" s="229" t="s">
        <v>274</v>
      </c>
      <c r="G201" s="39"/>
      <c r="H201" s="39"/>
      <c r="I201" s="230"/>
      <c r="J201" s="39"/>
      <c r="K201" s="39"/>
      <c r="L201" s="43"/>
      <c r="M201" s="231"/>
      <c r="N201" s="232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133</v>
      </c>
      <c r="AU201" s="16" t="s">
        <v>85</v>
      </c>
    </row>
    <row r="202" s="2" customFormat="1" ht="24.15" customHeight="1">
      <c r="A202" s="37"/>
      <c r="B202" s="38"/>
      <c r="C202" s="214" t="s">
        <v>275</v>
      </c>
      <c r="D202" s="214" t="s">
        <v>127</v>
      </c>
      <c r="E202" s="215" t="s">
        <v>276</v>
      </c>
      <c r="F202" s="216" t="s">
        <v>277</v>
      </c>
      <c r="G202" s="217" t="s">
        <v>260</v>
      </c>
      <c r="H202" s="266"/>
      <c r="I202" s="219"/>
      <c r="J202" s="220">
        <f>ROUND(I202*H202,2)</f>
        <v>0</v>
      </c>
      <c r="K202" s="221"/>
      <c r="L202" s="43"/>
      <c r="M202" s="222" t="s">
        <v>1</v>
      </c>
      <c r="N202" s="223" t="s">
        <v>40</v>
      </c>
      <c r="O202" s="90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6" t="s">
        <v>194</v>
      </c>
      <c r="AT202" s="226" t="s">
        <v>127</v>
      </c>
      <c r="AU202" s="226" t="s">
        <v>85</v>
      </c>
      <c r="AY202" s="16" t="s">
        <v>123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6" t="s">
        <v>83</v>
      </c>
      <c r="BK202" s="227">
        <f>ROUND(I202*H202,2)</f>
        <v>0</v>
      </c>
      <c r="BL202" s="16" t="s">
        <v>194</v>
      </c>
      <c r="BM202" s="226" t="s">
        <v>278</v>
      </c>
    </row>
    <row r="203" s="2" customFormat="1">
      <c r="A203" s="37"/>
      <c r="B203" s="38"/>
      <c r="C203" s="39"/>
      <c r="D203" s="228" t="s">
        <v>133</v>
      </c>
      <c r="E203" s="39"/>
      <c r="F203" s="229" t="s">
        <v>279</v>
      </c>
      <c r="G203" s="39"/>
      <c r="H203" s="39"/>
      <c r="I203" s="230"/>
      <c r="J203" s="39"/>
      <c r="K203" s="39"/>
      <c r="L203" s="43"/>
      <c r="M203" s="231"/>
      <c r="N203" s="232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133</v>
      </c>
      <c r="AU203" s="16" t="s">
        <v>85</v>
      </c>
    </row>
    <row r="204" s="12" customFormat="1" ht="22.8" customHeight="1">
      <c r="A204" s="12"/>
      <c r="B204" s="198"/>
      <c r="C204" s="199"/>
      <c r="D204" s="200" t="s">
        <v>74</v>
      </c>
      <c r="E204" s="212" t="s">
        <v>280</v>
      </c>
      <c r="F204" s="212" t="s">
        <v>281</v>
      </c>
      <c r="G204" s="199"/>
      <c r="H204" s="199"/>
      <c r="I204" s="202"/>
      <c r="J204" s="213">
        <f>BK204</f>
        <v>0</v>
      </c>
      <c r="K204" s="199"/>
      <c r="L204" s="204"/>
      <c r="M204" s="205"/>
      <c r="N204" s="206"/>
      <c r="O204" s="206"/>
      <c r="P204" s="207">
        <f>SUM(P205:P209)</f>
        <v>0</v>
      </c>
      <c r="Q204" s="206"/>
      <c r="R204" s="207">
        <f>SUM(R205:R209)</f>
        <v>1.1970700000000001</v>
      </c>
      <c r="S204" s="206"/>
      <c r="T204" s="208">
        <f>SUM(T205:T209)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9" t="s">
        <v>85</v>
      </c>
      <c r="AT204" s="210" t="s">
        <v>74</v>
      </c>
      <c r="AU204" s="210" t="s">
        <v>83</v>
      </c>
      <c r="AY204" s="209" t="s">
        <v>123</v>
      </c>
      <c r="BK204" s="211">
        <f>SUM(BK205:BK209)</f>
        <v>0</v>
      </c>
    </row>
    <row r="205" s="2" customFormat="1" ht="24.15" customHeight="1">
      <c r="A205" s="37"/>
      <c r="B205" s="38"/>
      <c r="C205" s="214" t="s">
        <v>85</v>
      </c>
      <c r="D205" s="214" t="s">
        <v>127</v>
      </c>
      <c r="E205" s="215" t="s">
        <v>282</v>
      </c>
      <c r="F205" s="216" t="s">
        <v>283</v>
      </c>
      <c r="G205" s="217" t="s">
        <v>140</v>
      </c>
      <c r="H205" s="218">
        <v>85.75</v>
      </c>
      <c r="I205" s="219"/>
      <c r="J205" s="220">
        <f>ROUND(I205*H205,2)</f>
        <v>0</v>
      </c>
      <c r="K205" s="221"/>
      <c r="L205" s="43"/>
      <c r="M205" s="222" t="s">
        <v>1</v>
      </c>
      <c r="N205" s="223" t="s">
        <v>40</v>
      </c>
      <c r="O205" s="90"/>
      <c r="P205" s="224">
        <f>O205*H205</f>
        <v>0</v>
      </c>
      <c r="Q205" s="224">
        <v>0.01396</v>
      </c>
      <c r="R205" s="224">
        <f>Q205*H205</f>
        <v>1.1970700000000001</v>
      </c>
      <c r="S205" s="224">
        <v>0</v>
      </c>
      <c r="T205" s="225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6" t="s">
        <v>194</v>
      </c>
      <c r="AT205" s="226" t="s">
        <v>127</v>
      </c>
      <c r="AU205" s="226" t="s">
        <v>85</v>
      </c>
      <c r="AY205" s="16" t="s">
        <v>123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6" t="s">
        <v>83</v>
      </c>
      <c r="BK205" s="227">
        <f>ROUND(I205*H205,2)</f>
        <v>0</v>
      </c>
      <c r="BL205" s="16" t="s">
        <v>194</v>
      </c>
      <c r="BM205" s="226" t="s">
        <v>284</v>
      </c>
    </row>
    <row r="206" s="2" customFormat="1">
      <c r="A206" s="37"/>
      <c r="B206" s="38"/>
      <c r="C206" s="39"/>
      <c r="D206" s="228" t="s">
        <v>133</v>
      </c>
      <c r="E206" s="39"/>
      <c r="F206" s="229" t="s">
        <v>285</v>
      </c>
      <c r="G206" s="39"/>
      <c r="H206" s="39"/>
      <c r="I206" s="230"/>
      <c r="J206" s="39"/>
      <c r="K206" s="39"/>
      <c r="L206" s="43"/>
      <c r="M206" s="231"/>
      <c r="N206" s="232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133</v>
      </c>
      <c r="AU206" s="16" t="s">
        <v>85</v>
      </c>
    </row>
    <row r="207" s="13" customFormat="1">
      <c r="A207" s="13"/>
      <c r="B207" s="233"/>
      <c r="C207" s="234"/>
      <c r="D207" s="228" t="s">
        <v>166</v>
      </c>
      <c r="E207" s="254" t="s">
        <v>1</v>
      </c>
      <c r="F207" s="235" t="s">
        <v>286</v>
      </c>
      <c r="G207" s="234"/>
      <c r="H207" s="236">
        <v>85.75</v>
      </c>
      <c r="I207" s="237"/>
      <c r="J207" s="234"/>
      <c r="K207" s="234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166</v>
      </c>
      <c r="AU207" s="242" t="s">
        <v>85</v>
      </c>
      <c r="AV207" s="13" t="s">
        <v>85</v>
      </c>
      <c r="AW207" s="13" t="s">
        <v>32</v>
      </c>
      <c r="AX207" s="13" t="s">
        <v>83</v>
      </c>
      <c r="AY207" s="242" t="s">
        <v>123</v>
      </c>
    </row>
    <row r="208" s="2" customFormat="1" ht="24.15" customHeight="1">
      <c r="A208" s="37"/>
      <c r="B208" s="38"/>
      <c r="C208" s="214" t="s">
        <v>287</v>
      </c>
      <c r="D208" s="214" t="s">
        <v>127</v>
      </c>
      <c r="E208" s="215" t="s">
        <v>288</v>
      </c>
      <c r="F208" s="216" t="s">
        <v>289</v>
      </c>
      <c r="G208" s="217" t="s">
        <v>260</v>
      </c>
      <c r="H208" s="266"/>
      <c r="I208" s="219"/>
      <c r="J208" s="220">
        <f>ROUND(I208*H208,2)</f>
        <v>0</v>
      </c>
      <c r="K208" s="221"/>
      <c r="L208" s="43"/>
      <c r="M208" s="222" t="s">
        <v>1</v>
      </c>
      <c r="N208" s="223" t="s">
        <v>40</v>
      </c>
      <c r="O208" s="90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6" t="s">
        <v>194</v>
      </c>
      <c r="AT208" s="226" t="s">
        <v>127</v>
      </c>
      <c r="AU208" s="226" t="s">
        <v>85</v>
      </c>
      <c r="AY208" s="16" t="s">
        <v>123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6" t="s">
        <v>83</v>
      </c>
      <c r="BK208" s="227">
        <f>ROUND(I208*H208,2)</f>
        <v>0</v>
      </c>
      <c r="BL208" s="16" t="s">
        <v>194</v>
      </c>
      <c r="BM208" s="226" t="s">
        <v>290</v>
      </c>
    </row>
    <row r="209" s="2" customFormat="1">
      <c r="A209" s="37"/>
      <c r="B209" s="38"/>
      <c r="C209" s="39"/>
      <c r="D209" s="228" t="s">
        <v>133</v>
      </c>
      <c r="E209" s="39"/>
      <c r="F209" s="229" t="s">
        <v>291</v>
      </c>
      <c r="G209" s="39"/>
      <c r="H209" s="39"/>
      <c r="I209" s="230"/>
      <c r="J209" s="39"/>
      <c r="K209" s="39"/>
      <c r="L209" s="43"/>
      <c r="M209" s="231"/>
      <c r="N209" s="232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133</v>
      </c>
      <c r="AU209" s="16" t="s">
        <v>85</v>
      </c>
    </row>
    <row r="210" s="12" customFormat="1" ht="22.8" customHeight="1">
      <c r="A210" s="12"/>
      <c r="B210" s="198"/>
      <c r="C210" s="199"/>
      <c r="D210" s="200" t="s">
        <v>74</v>
      </c>
      <c r="E210" s="212" t="s">
        <v>292</v>
      </c>
      <c r="F210" s="212" t="s">
        <v>293</v>
      </c>
      <c r="G210" s="199"/>
      <c r="H210" s="199"/>
      <c r="I210" s="202"/>
      <c r="J210" s="213">
        <f>BK210</f>
        <v>0</v>
      </c>
      <c r="K210" s="199"/>
      <c r="L210" s="204"/>
      <c r="M210" s="205"/>
      <c r="N210" s="206"/>
      <c r="O210" s="206"/>
      <c r="P210" s="207">
        <f>SUM(P211:P222)</f>
        <v>0</v>
      </c>
      <c r="Q210" s="206"/>
      <c r="R210" s="207">
        <f>SUM(R211:R222)</f>
        <v>1.0295604999999999</v>
      </c>
      <c r="S210" s="206"/>
      <c r="T210" s="208">
        <f>SUM(T211:T222)</f>
        <v>0.37311850000000002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9" t="s">
        <v>85</v>
      </c>
      <c r="AT210" s="210" t="s">
        <v>74</v>
      </c>
      <c r="AU210" s="210" t="s">
        <v>83</v>
      </c>
      <c r="AY210" s="209" t="s">
        <v>123</v>
      </c>
      <c r="BK210" s="211">
        <f>SUM(BK211:BK222)</f>
        <v>0</v>
      </c>
    </row>
    <row r="211" s="2" customFormat="1" ht="24.15" customHeight="1">
      <c r="A211" s="37"/>
      <c r="B211" s="38"/>
      <c r="C211" s="214" t="s">
        <v>83</v>
      </c>
      <c r="D211" s="214" t="s">
        <v>127</v>
      </c>
      <c r="E211" s="215" t="s">
        <v>294</v>
      </c>
      <c r="F211" s="216" t="s">
        <v>295</v>
      </c>
      <c r="G211" s="217" t="s">
        <v>296</v>
      </c>
      <c r="H211" s="218">
        <v>195.34999999999999</v>
      </c>
      <c r="I211" s="219"/>
      <c r="J211" s="220">
        <f>ROUND(I211*H211,2)</f>
        <v>0</v>
      </c>
      <c r="K211" s="221"/>
      <c r="L211" s="43"/>
      <c r="M211" s="222" t="s">
        <v>1</v>
      </c>
      <c r="N211" s="223" t="s">
        <v>40</v>
      </c>
      <c r="O211" s="90"/>
      <c r="P211" s="224">
        <f>O211*H211</f>
        <v>0</v>
      </c>
      <c r="Q211" s="224">
        <v>0</v>
      </c>
      <c r="R211" s="224">
        <f>Q211*H211</f>
        <v>0</v>
      </c>
      <c r="S211" s="224">
        <v>0.00191</v>
      </c>
      <c r="T211" s="225">
        <f>S211*H211</f>
        <v>0.37311850000000002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6" t="s">
        <v>194</v>
      </c>
      <c r="AT211" s="226" t="s">
        <v>127</v>
      </c>
      <c r="AU211" s="226" t="s">
        <v>85</v>
      </c>
      <c r="AY211" s="16" t="s">
        <v>123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6" t="s">
        <v>83</v>
      </c>
      <c r="BK211" s="227">
        <f>ROUND(I211*H211,2)</f>
        <v>0</v>
      </c>
      <c r="BL211" s="16" t="s">
        <v>194</v>
      </c>
      <c r="BM211" s="226" t="s">
        <v>297</v>
      </c>
    </row>
    <row r="212" s="2" customFormat="1">
      <c r="A212" s="37"/>
      <c r="B212" s="38"/>
      <c r="C212" s="39"/>
      <c r="D212" s="228" t="s">
        <v>133</v>
      </c>
      <c r="E212" s="39"/>
      <c r="F212" s="229" t="s">
        <v>298</v>
      </c>
      <c r="G212" s="39"/>
      <c r="H212" s="39"/>
      <c r="I212" s="230"/>
      <c r="J212" s="39"/>
      <c r="K212" s="39"/>
      <c r="L212" s="43"/>
      <c r="M212" s="231"/>
      <c r="N212" s="232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133</v>
      </c>
      <c r="AU212" s="16" t="s">
        <v>85</v>
      </c>
    </row>
    <row r="213" s="2" customFormat="1" ht="24.15" customHeight="1">
      <c r="A213" s="37"/>
      <c r="B213" s="38"/>
      <c r="C213" s="214" t="s">
        <v>299</v>
      </c>
      <c r="D213" s="214" t="s">
        <v>127</v>
      </c>
      <c r="E213" s="215" t="s">
        <v>300</v>
      </c>
      <c r="F213" s="216" t="s">
        <v>301</v>
      </c>
      <c r="G213" s="217" t="s">
        <v>130</v>
      </c>
      <c r="H213" s="218">
        <v>12</v>
      </c>
      <c r="I213" s="219"/>
      <c r="J213" s="220">
        <f>ROUND(I213*H213,2)</f>
        <v>0</v>
      </c>
      <c r="K213" s="221"/>
      <c r="L213" s="43"/>
      <c r="M213" s="222" t="s">
        <v>1</v>
      </c>
      <c r="N213" s="223" t="s">
        <v>40</v>
      </c>
      <c r="O213" s="90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6" t="s">
        <v>194</v>
      </c>
      <c r="AT213" s="226" t="s">
        <v>127</v>
      </c>
      <c r="AU213" s="226" t="s">
        <v>85</v>
      </c>
      <c r="AY213" s="16" t="s">
        <v>123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6" t="s">
        <v>83</v>
      </c>
      <c r="BK213" s="227">
        <f>ROUND(I213*H213,2)</f>
        <v>0</v>
      </c>
      <c r="BL213" s="16" t="s">
        <v>194</v>
      </c>
      <c r="BM213" s="226" t="s">
        <v>302</v>
      </c>
    </row>
    <row r="214" s="2" customFormat="1">
      <c r="A214" s="37"/>
      <c r="B214" s="38"/>
      <c r="C214" s="39"/>
      <c r="D214" s="228" t="s">
        <v>133</v>
      </c>
      <c r="E214" s="39"/>
      <c r="F214" s="229" t="s">
        <v>303</v>
      </c>
      <c r="G214" s="39"/>
      <c r="H214" s="39"/>
      <c r="I214" s="230"/>
      <c r="J214" s="39"/>
      <c r="K214" s="39"/>
      <c r="L214" s="43"/>
      <c r="M214" s="231"/>
      <c r="N214" s="232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133</v>
      </c>
      <c r="AU214" s="16" t="s">
        <v>85</v>
      </c>
    </row>
    <row r="215" s="2" customFormat="1" ht="24.15" customHeight="1">
      <c r="A215" s="37"/>
      <c r="B215" s="38"/>
      <c r="C215" s="214" t="s">
        <v>304</v>
      </c>
      <c r="D215" s="214" t="s">
        <v>127</v>
      </c>
      <c r="E215" s="215" t="s">
        <v>305</v>
      </c>
      <c r="F215" s="216" t="s">
        <v>306</v>
      </c>
      <c r="G215" s="217" t="s">
        <v>296</v>
      </c>
      <c r="H215" s="218">
        <v>14.449999999999999</v>
      </c>
      <c r="I215" s="219"/>
      <c r="J215" s="220">
        <f>ROUND(I215*H215,2)</f>
        <v>0</v>
      </c>
      <c r="K215" s="221"/>
      <c r="L215" s="43"/>
      <c r="M215" s="222" t="s">
        <v>1</v>
      </c>
      <c r="N215" s="223" t="s">
        <v>40</v>
      </c>
      <c r="O215" s="90"/>
      <c r="P215" s="224">
        <f>O215*H215</f>
        <v>0</v>
      </c>
      <c r="Q215" s="224">
        <v>0.0069499999999999996</v>
      </c>
      <c r="R215" s="224">
        <f>Q215*H215</f>
        <v>0.10042749999999999</v>
      </c>
      <c r="S215" s="224">
        <v>0</v>
      </c>
      <c r="T215" s="225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6" t="s">
        <v>194</v>
      </c>
      <c r="AT215" s="226" t="s">
        <v>127</v>
      </c>
      <c r="AU215" s="226" t="s">
        <v>85</v>
      </c>
      <c r="AY215" s="16" t="s">
        <v>123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6" t="s">
        <v>83</v>
      </c>
      <c r="BK215" s="227">
        <f>ROUND(I215*H215,2)</f>
        <v>0</v>
      </c>
      <c r="BL215" s="16" t="s">
        <v>194</v>
      </c>
      <c r="BM215" s="226" t="s">
        <v>307</v>
      </c>
    </row>
    <row r="216" s="2" customFormat="1">
      <c r="A216" s="37"/>
      <c r="B216" s="38"/>
      <c r="C216" s="39"/>
      <c r="D216" s="228" t="s">
        <v>133</v>
      </c>
      <c r="E216" s="39"/>
      <c r="F216" s="229" t="s">
        <v>308</v>
      </c>
      <c r="G216" s="39"/>
      <c r="H216" s="39"/>
      <c r="I216" s="230"/>
      <c r="J216" s="39"/>
      <c r="K216" s="39"/>
      <c r="L216" s="43"/>
      <c r="M216" s="231"/>
      <c r="N216" s="232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133</v>
      </c>
      <c r="AU216" s="16" t="s">
        <v>85</v>
      </c>
    </row>
    <row r="217" s="2" customFormat="1" ht="33" customHeight="1">
      <c r="A217" s="37"/>
      <c r="B217" s="38"/>
      <c r="C217" s="214" t="s">
        <v>309</v>
      </c>
      <c r="D217" s="214" t="s">
        <v>127</v>
      </c>
      <c r="E217" s="215" t="s">
        <v>310</v>
      </c>
      <c r="F217" s="216" t="s">
        <v>311</v>
      </c>
      <c r="G217" s="217" t="s">
        <v>296</v>
      </c>
      <c r="H217" s="218">
        <v>195.34999999999999</v>
      </c>
      <c r="I217" s="219"/>
      <c r="J217" s="220">
        <f>ROUND(I217*H217,2)</f>
        <v>0</v>
      </c>
      <c r="K217" s="221"/>
      <c r="L217" s="43"/>
      <c r="M217" s="222" t="s">
        <v>1</v>
      </c>
      <c r="N217" s="223" t="s">
        <v>40</v>
      </c>
      <c r="O217" s="90"/>
      <c r="P217" s="224">
        <f>O217*H217</f>
        <v>0</v>
      </c>
      <c r="Q217" s="224">
        <v>0.0043800000000000002</v>
      </c>
      <c r="R217" s="224">
        <f>Q217*H217</f>
        <v>0.85563299999999998</v>
      </c>
      <c r="S217" s="224">
        <v>0</v>
      </c>
      <c r="T217" s="225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6" t="s">
        <v>194</v>
      </c>
      <c r="AT217" s="226" t="s">
        <v>127</v>
      </c>
      <c r="AU217" s="226" t="s">
        <v>85</v>
      </c>
      <c r="AY217" s="16" t="s">
        <v>123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6" t="s">
        <v>83</v>
      </c>
      <c r="BK217" s="227">
        <f>ROUND(I217*H217,2)</f>
        <v>0</v>
      </c>
      <c r="BL217" s="16" t="s">
        <v>194</v>
      </c>
      <c r="BM217" s="226" t="s">
        <v>312</v>
      </c>
    </row>
    <row r="218" s="2" customFormat="1">
      <c r="A218" s="37"/>
      <c r="B218" s="38"/>
      <c r="C218" s="39"/>
      <c r="D218" s="228" t="s">
        <v>133</v>
      </c>
      <c r="E218" s="39"/>
      <c r="F218" s="229" t="s">
        <v>313</v>
      </c>
      <c r="G218" s="39"/>
      <c r="H218" s="39"/>
      <c r="I218" s="230"/>
      <c r="J218" s="39"/>
      <c r="K218" s="39"/>
      <c r="L218" s="43"/>
      <c r="M218" s="231"/>
      <c r="N218" s="232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133</v>
      </c>
      <c r="AU218" s="16" t="s">
        <v>85</v>
      </c>
    </row>
    <row r="219" s="2" customFormat="1" ht="33" customHeight="1">
      <c r="A219" s="37"/>
      <c r="B219" s="38"/>
      <c r="C219" s="214" t="s">
        <v>314</v>
      </c>
      <c r="D219" s="214" t="s">
        <v>127</v>
      </c>
      <c r="E219" s="215" t="s">
        <v>315</v>
      </c>
      <c r="F219" s="216" t="s">
        <v>316</v>
      </c>
      <c r="G219" s="217" t="s">
        <v>296</v>
      </c>
      <c r="H219" s="218">
        <v>21</v>
      </c>
      <c r="I219" s="219"/>
      <c r="J219" s="220">
        <f>ROUND(I219*H219,2)</f>
        <v>0</v>
      </c>
      <c r="K219" s="221"/>
      <c r="L219" s="43"/>
      <c r="M219" s="222" t="s">
        <v>1</v>
      </c>
      <c r="N219" s="223" t="s">
        <v>40</v>
      </c>
      <c r="O219" s="90"/>
      <c r="P219" s="224">
        <f>O219*H219</f>
        <v>0</v>
      </c>
      <c r="Q219" s="224">
        <v>0.0035000000000000001</v>
      </c>
      <c r="R219" s="224">
        <f>Q219*H219</f>
        <v>0.073499999999999996</v>
      </c>
      <c r="S219" s="224">
        <v>0</v>
      </c>
      <c r="T219" s="225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6" t="s">
        <v>194</v>
      </c>
      <c r="AT219" s="226" t="s">
        <v>127</v>
      </c>
      <c r="AU219" s="226" t="s">
        <v>85</v>
      </c>
      <c r="AY219" s="16" t="s">
        <v>123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6" t="s">
        <v>83</v>
      </c>
      <c r="BK219" s="227">
        <f>ROUND(I219*H219,2)</f>
        <v>0</v>
      </c>
      <c r="BL219" s="16" t="s">
        <v>194</v>
      </c>
      <c r="BM219" s="226" t="s">
        <v>317</v>
      </c>
    </row>
    <row r="220" s="2" customFormat="1">
      <c r="A220" s="37"/>
      <c r="B220" s="38"/>
      <c r="C220" s="39"/>
      <c r="D220" s="228" t="s">
        <v>133</v>
      </c>
      <c r="E220" s="39"/>
      <c r="F220" s="229" t="s">
        <v>318</v>
      </c>
      <c r="G220" s="39"/>
      <c r="H220" s="39"/>
      <c r="I220" s="230"/>
      <c r="J220" s="39"/>
      <c r="K220" s="39"/>
      <c r="L220" s="43"/>
      <c r="M220" s="231"/>
      <c r="N220" s="232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133</v>
      </c>
      <c r="AU220" s="16" t="s">
        <v>85</v>
      </c>
    </row>
    <row r="221" s="2" customFormat="1" ht="24.15" customHeight="1">
      <c r="A221" s="37"/>
      <c r="B221" s="38"/>
      <c r="C221" s="214" t="s">
        <v>319</v>
      </c>
      <c r="D221" s="214" t="s">
        <v>127</v>
      </c>
      <c r="E221" s="215" t="s">
        <v>320</v>
      </c>
      <c r="F221" s="216" t="s">
        <v>321</v>
      </c>
      <c r="G221" s="217" t="s">
        <v>260</v>
      </c>
      <c r="H221" s="266"/>
      <c r="I221" s="219"/>
      <c r="J221" s="220">
        <f>ROUND(I221*H221,2)</f>
        <v>0</v>
      </c>
      <c r="K221" s="221"/>
      <c r="L221" s="43"/>
      <c r="M221" s="222" t="s">
        <v>1</v>
      </c>
      <c r="N221" s="223" t="s">
        <v>40</v>
      </c>
      <c r="O221" s="90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6" t="s">
        <v>194</v>
      </c>
      <c r="AT221" s="226" t="s">
        <v>127</v>
      </c>
      <c r="AU221" s="226" t="s">
        <v>85</v>
      </c>
      <c r="AY221" s="16" t="s">
        <v>123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6" t="s">
        <v>83</v>
      </c>
      <c r="BK221" s="227">
        <f>ROUND(I221*H221,2)</f>
        <v>0</v>
      </c>
      <c r="BL221" s="16" t="s">
        <v>194</v>
      </c>
      <c r="BM221" s="226" t="s">
        <v>322</v>
      </c>
    </row>
    <row r="222" s="2" customFormat="1">
      <c r="A222" s="37"/>
      <c r="B222" s="38"/>
      <c r="C222" s="39"/>
      <c r="D222" s="228" t="s">
        <v>133</v>
      </c>
      <c r="E222" s="39"/>
      <c r="F222" s="229" t="s">
        <v>323</v>
      </c>
      <c r="G222" s="39"/>
      <c r="H222" s="39"/>
      <c r="I222" s="230"/>
      <c r="J222" s="39"/>
      <c r="K222" s="39"/>
      <c r="L222" s="43"/>
      <c r="M222" s="231"/>
      <c r="N222" s="232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133</v>
      </c>
      <c r="AU222" s="16" t="s">
        <v>85</v>
      </c>
    </row>
    <row r="223" s="12" customFormat="1" ht="25.92" customHeight="1">
      <c r="A223" s="12"/>
      <c r="B223" s="198"/>
      <c r="C223" s="199"/>
      <c r="D223" s="200" t="s">
        <v>74</v>
      </c>
      <c r="E223" s="201" t="s">
        <v>324</v>
      </c>
      <c r="F223" s="201" t="s">
        <v>325</v>
      </c>
      <c r="G223" s="199"/>
      <c r="H223" s="199"/>
      <c r="I223" s="202"/>
      <c r="J223" s="203">
        <f>BK223</f>
        <v>0</v>
      </c>
      <c r="K223" s="199"/>
      <c r="L223" s="204"/>
      <c r="M223" s="205"/>
      <c r="N223" s="206"/>
      <c r="O223" s="206"/>
      <c r="P223" s="207">
        <f>P224</f>
        <v>0</v>
      </c>
      <c r="Q223" s="206"/>
      <c r="R223" s="207">
        <f>R224</f>
        <v>0</v>
      </c>
      <c r="S223" s="206"/>
      <c r="T223" s="208">
        <f>T224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9" t="s">
        <v>326</v>
      </c>
      <c r="AT223" s="210" t="s">
        <v>74</v>
      </c>
      <c r="AU223" s="210" t="s">
        <v>75</v>
      </c>
      <c r="AY223" s="209" t="s">
        <v>123</v>
      </c>
      <c r="BK223" s="211">
        <f>BK224</f>
        <v>0</v>
      </c>
    </row>
    <row r="224" s="12" customFormat="1" ht="22.8" customHeight="1">
      <c r="A224" s="12"/>
      <c r="B224" s="198"/>
      <c r="C224" s="199"/>
      <c r="D224" s="200" t="s">
        <v>74</v>
      </c>
      <c r="E224" s="212" t="s">
        <v>327</v>
      </c>
      <c r="F224" s="212" t="s">
        <v>328</v>
      </c>
      <c r="G224" s="199"/>
      <c r="H224" s="199"/>
      <c r="I224" s="202"/>
      <c r="J224" s="213">
        <f>BK224</f>
        <v>0</v>
      </c>
      <c r="K224" s="199"/>
      <c r="L224" s="204"/>
      <c r="M224" s="205"/>
      <c r="N224" s="206"/>
      <c r="O224" s="206"/>
      <c r="P224" s="207">
        <f>SUM(P225:P236)</f>
        <v>0</v>
      </c>
      <c r="Q224" s="206"/>
      <c r="R224" s="207">
        <f>SUM(R225:R236)</f>
        <v>0</v>
      </c>
      <c r="S224" s="206"/>
      <c r="T224" s="208">
        <f>SUM(T225:T236)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9" t="s">
        <v>326</v>
      </c>
      <c r="AT224" s="210" t="s">
        <v>74</v>
      </c>
      <c r="AU224" s="210" t="s">
        <v>83</v>
      </c>
      <c r="AY224" s="209" t="s">
        <v>123</v>
      </c>
      <c r="BK224" s="211">
        <f>SUM(BK225:BK236)</f>
        <v>0</v>
      </c>
    </row>
    <row r="225" s="2" customFormat="1" ht="16.5" customHeight="1">
      <c r="A225" s="37"/>
      <c r="B225" s="38"/>
      <c r="C225" s="214" t="s">
        <v>329</v>
      </c>
      <c r="D225" s="214" t="s">
        <v>127</v>
      </c>
      <c r="E225" s="215" t="s">
        <v>330</v>
      </c>
      <c r="F225" s="216" t="s">
        <v>328</v>
      </c>
      <c r="G225" s="217" t="s">
        <v>331</v>
      </c>
      <c r="H225" s="218">
        <v>1</v>
      </c>
      <c r="I225" s="219"/>
      <c r="J225" s="220">
        <f>ROUND(I225*H225,2)</f>
        <v>0</v>
      </c>
      <c r="K225" s="221"/>
      <c r="L225" s="43"/>
      <c r="M225" s="222" t="s">
        <v>1</v>
      </c>
      <c r="N225" s="223" t="s">
        <v>40</v>
      </c>
      <c r="O225" s="90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6" t="s">
        <v>332</v>
      </c>
      <c r="AT225" s="226" t="s">
        <v>127</v>
      </c>
      <c r="AU225" s="226" t="s">
        <v>85</v>
      </c>
      <c r="AY225" s="16" t="s">
        <v>123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6" t="s">
        <v>83</v>
      </c>
      <c r="BK225" s="227">
        <f>ROUND(I225*H225,2)</f>
        <v>0</v>
      </c>
      <c r="BL225" s="16" t="s">
        <v>332</v>
      </c>
      <c r="BM225" s="226" t="s">
        <v>333</v>
      </c>
    </row>
    <row r="226" s="2" customFormat="1">
      <c r="A226" s="37"/>
      <c r="B226" s="38"/>
      <c r="C226" s="39"/>
      <c r="D226" s="228" t="s">
        <v>133</v>
      </c>
      <c r="E226" s="39"/>
      <c r="F226" s="229" t="s">
        <v>334</v>
      </c>
      <c r="G226" s="39"/>
      <c r="H226" s="39"/>
      <c r="I226" s="230"/>
      <c r="J226" s="39"/>
      <c r="K226" s="39"/>
      <c r="L226" s="43"/>
      <c r="M226" s="231"/>
      <c r="N226" s="232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133</v>
      </c>
      <c r="AU226" s="16" t="s">
        <v>85</v>
      </c>
    </row>
    <row r="227" s="2" customFormat="1" ht="16.5" customHeight="1">
      <c r="A227" s="37"/>
      <c r="B227" s="38"/>
      <c r="C227" s="214" t="s">
        <v>335</v>
      </c>
      <c r="D227" s="214" t="s">
        <v>127</v>
      </c>
      <c r="E227" s="215" t="s">
        <v>336</v>
      </c>
      <c r="F227" s="216" t="s">
        <v>337</v>
      </c>
      <c r="G227" s="217" t="s">
        <v>331</v>
      </c>
      <c r="H227" s="218">
        <v>1</v>
      </c>
      <c r="I227" s="219"/>
      <c r="J227" s="220">
        <f>ROUND(I227*H227,2)</f>
        <v>0</v>
      </c>
      <c r="K227" s="221"/>
      <c r="L227" s="43"/>
      <c r="M227" s="222" t="s">
        <v>1</v>
      </c>
      <c r="N227" s="223" t="s">
        <v>40</v>
      </c>
      <c r="O227" s="90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6" t="s">
        <v>332</v>
      </c>
      <c r="AT227" s="226" t="s">
        <v>127</v>
      </c>
      <c r="AU227" s="226" t="s">
        <v>85</v>
      </c>
      <c r="AY227" s="16" t="s">
        <v>123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6" t="s">
        <v>83</v>
      </c>
      <c r="BK227" s="227">
        <f>ROUND(I227*H227,2)</f>
        <v>0</v>
      </c>
      <c r="BL227" s="16" t="s">
        <v>332</v>
      </c>
      <c r="BM227" s="226" t="s">
        <v>338</v>
      </c>
    </row>
    <row r="228" s="2" customFormat="1">
      <c r="A228" s="37"/>
      <c r="B228" s="38"/>
      <c r="C228" s="39"/>
      <c r="D228" s="228" t="s">
        <v>133</v>
      </c>
      <c r="E228" s="39"/>
      <c r="F228" s="229" t="s">
        <v>337</v>
      </c>
      <c r="G228" s="39"/>
      <c r="H228" s="39"/>
      <c r="I228" s="230"/>
      <c r="J228" s="39"/>
      <c r="K228" s="39"/>
      <c r="L228" s="43"/>
      <c r="M228" s="231"/>
      <c r="N228" s="232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133</v>
      </c>
      <c r="AU228" s="16" t="s">
        <v>85</v>
      </c>
    </row>
    <row r="229" s="2" customFormat="1" ht="24.15" customHeight="1">
      <c r="A229" s="37"/>
      <c r="B229" s="38"/>
      <c r="C229" s="214" t="s">
        <v>339</v>
      </c>
      <c r="D229" s="214" t="s">
        <v>127</v>
      </c>
      <c r="E229" s="215" t="s">
        <v>340</v>
      </c>
      <c r="F229" s="216" t="s">
        <v>341</v>
      </c>
      <c r="G229" s="217" t="s">
        <v>331</v>
      </c>
      <c r="H229" s="218">
        <v>1</v>
      </c>
      <c r="I229" s="219"/>
      <c r="J229" s="220">
        <f>ROUND(I229*H229,2)</f>
        <v>0</v>
      </c>
      <c r="K229" s="221"/>
      <c r="L229" s="43"/>
      <c r="M229" s="222" t="s">
        <v>1</v>
      </c>
      <c r="N229" s="223" t="s">
        <v>40</v>
      </c>
      <c r="O229" s="90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6" t="s">
        <v>332</v>
      </c>
      <c r="AT229" s="226" t="s">
        <v>127</v>
      </c>
      <c r="AU229" s="226" t="s">
        <v>85</v>
      </c>
      <c r="AY229" s="16" t="s">
        <v>123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6" t="s">
        <v>83</v>
      </c>
      <c r="BK229" s="227">
        <f>ROUND(I229*H229,2)</f>
        <v>0</v>
      </c>
      <c r="BL229" s="16" t="s">
        <v>332</v>
      </c>
      <c r="BM229" s="226" t="s">
        <v>342</v>
      </c>
    </row>
    <row r="230" s="2" customFormat="1">
      <c r="A230" s="37"/>
      <c r="B230" s="38"/>
      <c r="C230" s="39"/>
      <c r="D230" s="228" t="s">
        <v>133</v>
      </c>
      <c r="E230" s="39"/>
      <c r="F230" s="229" t="s">
        <v>343</v>
      </c>
      <c r="G230" s="39"/>
      <c r="H230" s="39"/>
      <c r="I230" s="230"/>
      <c r="J230" s="39"/>
      <c r="K230" s="39"/>
      <c r="L230" s="43"/>
      <c r="M230" s="231"/>
      <c r="N230" s="232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133</v>
      </c>
      <c r="AU230" s="16" t="s">
        <v>85</v>
      </c>
    </row>
    <row r="231" s="2" customFormat="1" ht="24.15" customHeight="1">
      <c r="A231" s="37"/>
      <c r="B231" s="38"/>
      <c r="C231" s="214" t="s">
        <v>344</v>
      </c>
      <c r="D231" s="214" t="s">
        <v>127</v>
      </c>
      <c r="E231" s="215" t="s">
        <v>345</v>
      </c>
      <c r="F231" s="216" t="s">
        <v>346</v>
      </c>
      <c r="G231" s="217" t="s">
        <v>331</v>
      </c>
      <c r="H231" s="218">
        <v>1</v>
      </c>
      <c r="I231" s="219"/>
      <c r="J231" s="220">
        <f>ROUND(I231*H231,2)</f>
        <v>0</v>
      </c>
      <c r="K231" s="221"/>
      <c r="L231" s="43"/>
      <c r="M231" s="222" t="s">
        <v>1</v>
      </c>
      <c r="N231" s="223" t="s">
        <v>40</v>
      </c>
      <c r="O231" s="90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6" t="s">
        <v>332</v>
      </c>
      <c r="AT231" s="226" t="s">
        <v>127</v>
      </c>
      <c r="AU231" s="226" t="s">
        <v>85</v>
      </c>
      <c r="AY231" s="16" t="s">
        <v>123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6" t="s">
        <v>83</v>
      </c>
      <c r="BK231" s="227">
        <f>ROUND(I231*H231,2)</f>
        <v>0</v>
      </c>
      <c r="BL231" s="16" t="s">
        <v>332</v>
      </c>
      <c r="BM231" s="226" t="s">
        <v>347</v>
      </c>
    </row>
    <row r="232" s="2" customFormat="1">
      <c r="A232" s="37"/>
      <c r="B232" s="38"/>
      <c r="C232" s="39"/>
      <c r="D232" s="228" t="s">
        <v>133</v>
      </c>
      <c r="E232" s="39"/>
      <c r="F232" s="229" t="s">
        <v>348</v>
      </c>
      <c r="G232" s="39"/>
      <c r="H232" s="39"/>
      <c r="I232" s="230"/>
      <c r="J232" s="39"/>
      <c r="K232" s="39"/>
      <c r="L232" s="43"/>
      <c r="M232" s="231"/>
      <c r="N232" s="232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133</v>
      </c>
      <c r="AU232" s="16" t="s">
        <v>85</v>
      </c>
    </row>
    <row r="233" s="2" customFormat="1" ht="16.5" customHeight="1">
      <c r="A233" s="37"/>
      <c r="B233" s="38"/>
      <c r="C233" s="214" t="s">
        <v>349</v>
      </c>
      <c r="D233" s="214" t="s">
        <v>127</v>
      </c>
      <c r="E233" s="215" t="s">
        <v>350</v>
      </c>
      <c r="F233" s="216" t="s">
        <v>351</v>
      </c>
      <c r="G233" s="217" t="s">
        <v>331</v>
      </c>
      <c r="H233" s="218">
        <v>1</v>
      </c>
      <c r="I233" s="219"/>
      <c r="J233" s="220">
        <f>ROUND(I233*H233,2)</f>
        <v>0</v>
      </c>
      <c r="K233" s="221"/>
      <c r="L233" s="43"/>
      <c r="M233" s="222" t="s">
        <v>1</v>
      </c>
      <c r="N233" s="223" t="s">
        <v>40</v>
      </c>
      <c r="O233" s="90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6" t="s">
        <v>332</v>
      </c>
      <c r="AT233" s="226" t="s">
        <v>127</v>
      </c>
      <c r="AU233" s="226" t="s">
        <v>85</v>
      </c>
      <c r="AY233" s="16" t="s">
        <v>123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6" t="s">
        <v>83</v>
      </c>
      <c r="BK233" s="227">
        <f>ROUND(I233*H233,2)</f>
        <v>0</v>
      </c>
      <c r="BL233" s="16" t="s">
        <v>332</v>
      </c>
      <c r="BM233" s="226" t="s">
        <v>352</v>
      </c>
    </row>
    <row r="234" s="2" customFormat="1">
      <c r="A234" s="37"/>
      <c r="B234" s="38"/>
      <c r="C234" s="39"/>
      <c r="D234" s="228" t="s">
        <v>133</v>
      </c>
      <c r="E234" s="39"/>
      <c r="F234" s="229" t="s">
        <v>353</v>
      </c>
      <c r="G234" s="39"/>
      <c r="H234" s="39"/>
      <c r="I234" s="230"/>
      <c r="J234" s="39"/>
      <c r="K234" s="39"/>
      <c r="L234" s="43"/>
      <c r="M234" s="231"/>
      <c r="N234" s="232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133</v>
      </c>
      <c r="AU234" s="16" t="s">
        <v>85</v>
      </c>
    </row>
    <row r="235" s="2" customFormat="1" ht="16.5" customHeight="1">
      <c r="A235" s="37"/>
      <c r="B235" s="38"/>
      <c r="C235" s="214" t="s">
        <v>354</v>
      </c>
      <c r="D235" s="214" t="s">
        <v>127</v>
      </c>
      <c r="E235" s="215" t="s">
        <v>355</v>
      </c>
      <c r="F235" s="216" t="s">
        <v>356</v>
      </c>
      <c r="G235" s="217" t="s">
        <v>331</v>
      </c>
      <c r="H235" s="218">
        <v>1</v>
      </c>
      <c r="I235" s="219"/>
      <c r="J235" s="220">
        <f>ROUND(I235*H235,2)</f>
        <v>0</v>
      </c>
      <c r="K235" s="221"/>
      <c r="L235" s="43"/>
      <c r="M235" s="222" t="s">
        <v>1</v>
      </c>
      <c r="N235" s="223" t="s">
        <v>40</v>
      </c>
      <c r="O235" s="90"/>
      <c r="P235" s="224">
        <f>O235*H235</f>
        <v>0</v>
      </c>
      <c r="Q235" s="224">
        <v>0</v>
      </c>
      <c r="R235" s="224">
        <f>Q235*H235</f>
        <v>0</v>
      </c>
      <c r="S235" s="224">
        <v>0</v>
      </c>
      <c r="T235" s="225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6" t="s">
        <v>332</v>
      </c>
      <c r="AT235" s="226" t="s">
        <v>127</v>
      </c>
      <c r="AU235" s="226" t="s">
        <v>85</v>
      </c>
      <c r="AY235" s="16" t="s">
        <v>123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6" t="s">
        <v>83</v>
      </c>
      <c r="BK235" s="227">
        <f>ROUND(I235*H235,2)</f>
        <v>0</v>
      </c>
      <c r="BL235" s="16" t="s">
        <v>332</v>
      </c>
      <c r="BM235" s="226" t="s">
        <v>357</v>
      </c>
    </row>
    <row r="236" s="2" customFormat="1">
      <c r="A236" s="37"/>
      <c r="B236" s="38"/>
      <c r="C236" s="39"/>
      <c r="D236" s="228" t="s">
        <v>133</v>
      </c>
      <c r="E236" s="39"/>
      <c r="F236" s="229" t="s">
        <v>356</v>
      </c>
      <c r="G236" s="39"/>
      <c r="H236" s="39"/>
      <c r="I236" s="230"/>
      <c r="J236" s="39"/>
      <c r="K236" s="39"/>
      <c r="L236" s="43"/>
      <c r="M236" s="267"/>
      <c r="N236" s="268"/>
      <c r="O236" s="269"/>
      <c r="P236" s="269"/>
      <c r="Q236" s="269"/>
      <c r="R236" s="269"/>
      <c r="S236" s="269"/>
      <c r="T236" s="270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133</v>
      </c>
      <c r="AU236" s="16" t="s">
        <v>85</v>
      </c>
    </row>
    <row r="237" s="2" customFormat="1" ht="6.96" customHeight="1">
      <c r="A237" s="37"/>
      <c r="B237" s="65"/>
      <c r="C237" s="66"/>
      <c r="D237" s="66"/>
      <c r="E237" s="66"/>
      <c r="F237" s="66"/>
      <c r="G237" s="66"/>
      <c r="H237" s="66"/>
      <c r="I237" s="66"/>
      <c r="J237" s="66"/>
      <c r="K237" s="66"/>
      <c r="L237" s="43"/>
      <c r="M237" s="37"/>
      <c r="O237" s="37"/>
      <c r="P237" s="37"/>
      <c r="Q237" s="37"/>
      <c r="R237" s="37"/>
      <c r="S237" s="37"/>
      <c r="T237" s="37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</row>
  </sheetData>
  <sheetProtection sheet="1" autoFilter="0" formatColumns="0" formatRows="0" objects="1" scenarios="1" spinCount="100000" saltValue="yaCzhTP3EiH6p592v0FnITNd2x1x7qr10Ybi9AnsubfZ4FYqRcclVD0Rut8gA72jJ5n3IVoU9x6Xl9xT/6qrog==" hashValue="tC2heJhisny2NsxEsL/riMqzaVA76bXHnrngau6+NiBMh6C1hOp3sUWAdRb/8TwS5L2xKYxd2SAT5dSZZI48oQ==" algorithmName="SHA-512" password="CC35"/>
  <autoFilter ref="C128:K236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HPOMENLUCAS\budo</dc:creator>
  <cp:lastModifiedBy>HPOMENLUCAS\budo</cp:lastModifiedBy>
  <dcterms:created xsi:type="dcterms:W3CDTF">2021-11-30T09:14:51Z</dcterms:created>
  <dcterms:modified xsi:type="dcterms:W3CDTF">2021-11-30T09:14:54Z</dcterms:modified>
</cp:coreProperties>
</file>